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date1904="1" showInkAnnotation="0" autoCompressPictures="0"/>
  <bookViews>
    <workbookView xWindow="740" yWindow="0" windowWidth="24780" windowHeight="14800" tabRatio="500"/>
  </bookViews>
  <sheets>
    <sheet name="2014" sheetId="9" r:id="rId1"/>
    <sheet name="2013" sheetId="8" r:id="rId2"/>
    <sheet name="2012" sheetId="1" r:id="rId3"/>
    <sheet name="2011" sheetId="2" r:id="rId4"/>
    <sheet name="2010" sheetId="3" r:id="rId5"/>
    <sheet name="2009" sheetId="4" r:id="rId6"/>
    <sheet name="2008" sheetId="5" r:id="rId7"/>
    <sheet name="Av. Ben_Vic" sheetId="6" r:id="rId8"/>
    <sheet name="Av. Pct" sheetId="7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7" l="1"/>
  <c r="D8" i="7"/>
  <c r="D7" i="7"/>
  <c r="D6" i="7"/>
  <c r="C9" i="7"/>
  <c r="C8" i="7"/>
  <c r="C7" i="7"/>
  <c r="C6" i="7"/>
  <c r="D5" i="7"/>
  <c r="C5" i="7"/>
  <c r="D4" i="7"/>
  <c r="C4" i="7"/>
  <c r="C3" i="7"/>
  <c r="D3" i="7"/>
  <c r="D11" i="7"/>
  <c r="C11" i="7"/>
  <c r="T61" i="9"/>
  <c r="T61" i="8"/>
  <c r="T63" i="2"/>
  <c r="T64" i="2"/>
  <c r="H55" i="6"/>
  <c r="I55" i="6"/>
  <c r="J55" i="6"/>
  <c r="O5" i="6"/>
  <c r="H54" i="6"/>
  <c r="I54" i="6"/>
  <c r="J54" i="6"/>
  <c r="O6" i="6"/>
  <c r="H53" i="6"/>
  <c r="I53" i="6"/>
  <c r="J53" i="6"/>
  <c r="O7" i="6"/>
  <c r="H52" i="6"/>
  <c r="I52" i="6"/>
  <c r="J52" i="6"/>
  <c r="O8" i="6"/>
  <c r="H56" i="6"/>
  <c r="I56" i="6"/>
  <c r="J56" i="6"/>
  <c r="O4" i="6"/>
  <c r="H7" i="6"/>
  <c r="I7" i="6"/>
  <c r="J7" i="6"/>
  <c r="M5" i="6"/>
  <c r="H8" i="6"/>
  <c r="I8" i="6"/>
  <c r="J8" i="6"/>
  <c r="M6" i="6"/>
  <c r="H9" i="6"/>
  <c r="I9" i="6"/>
  <c r="J9" i="6"/>
  <c r="M7" i="6"/>
  <c r="H10" i="6"/>
  <c r="I10" i="6"/>
  <c r="J10" i="6"/>
  <c r="M8" i="6"/>
  <c r="H6" i="6"/>
  <c r="I6" i="6"/>
  <c r="J6" i="6"/>
  <c r="M4" i="6"/>
  <c r="C6" i="6"/>
  <c r="D6" i="6"/>
  <c r="E6" i="6"/>
  <c r="F6" i="6"/>
  <c r="G6" i="6"/>
  <c r="C8" i="6"/>
  <c r="D8" i="6"/>
  <c r="E8" i="6"/>
  <c r="F8" i="6"/>
  <c r="G8" i="6"/>
  <c r="C9" i="6"/>
  <c r="D9" i="6"/>
  <c r="E9" i="6"/>
  <c r="F9" i="6"/>
  <c r="G9" i="6"/>
  <c r="C11" i="6"/>
  <c r="D11" i="6"/>
  <c r="E11" i="6"/>
  <c r="F11" i="6"/>
  <c r="G11" i="6"/>
  <c r="H11" i="6"/>
  <c r="I11" i="6"/>
  <c r="J11" i="6"/>
  <c r="C13" i="6"/>
  <c r="D13" i="6"/>
  <c r="E13" i="6"/>
  <c r="F13" i="6"/>
  <c r="G13" i="6"/>
  <c r="H13" i="6"/>
  <c r="I13" i="6"/>
  <c r="J13" i="6"/>
  <c r="C12" i="6"/>
  <c r="D12" i="6"/>
  <c r="E12" i="6"/>
  <c r="F12" i="6"/>
  <c r="G12" i="6"/>
  <c r="H12" i="6"/>
  <c r="I12" i="6"/>
  <c r="J12" i="6"/>
  <c r="C14" i="6"/>
  <c r="D14" i="6"/>
  <c r="E14" i="6"/>
  <c r="F14" i="6"/>
  <c r="G14" i="6"/>
  <c r="H14" i="6"/>
  <c r="I14" i="6"/>
  <c r="J14" i="6"/>
  <c r="C10" i="6"/>
  <c r="D10" i="6"/>
  <c r="E10" i="6"/>
  <c r="F10" i="6"/>
  <c r="G10" i="6"/>
  <c r="C18" i="6"/>
  <c r="D18" i="6"/>
  <c r="E18" i="6"/>
  <c r="F18" i="6"/>
  <c r="G18" i="6"/>
  <c r="H18" i="6"/>
  <c r="I18" i="6"/>
  <c r="J18" i="6"/>
  <c r="C16" i="6"/>
  <c r="D16" i="6"/>
  <c r="E16" i="6"/>
  <c r="F16" i="6"/>
  <c r="G16" i="6"/>
  <c r="H16" i="6"/>
  <c r="I16" i="6"/>
  <c r="J16" i="6"/>
  <c r="C17" i="6"/>
  <c r="D17" i="6"/>
  <c r="E17" i="6"/>
  <c r="F17" i="6"/>
  <c r="G17" i="6"/>
  <c r="H17" i="6"/>
  <c r="I17" i="6"/>
  <c r="J17" i="6"/>
  <c r="C19" i="6"/>
  <c r="D19" i="6"/>
  <c r="E19" i="6"/>
  <c r="F19" i="6"/>
  <c r="G19" i="6"/>
  <c r="H19" i="6"/>
  <c r="I19" i="6"/>
  <c r="J19" i="6"/>
  <c r="C15" i="6"/>
  <c r="D15" i="6"/>
  <c r="E15" i="6"/>
  <c r="F15" i="6"/>
  <c r="G15" i="6"/>
  <c r="H15" i="6"/>
  <c r="I15" i="6"/>
  <c r="J15" i="6"/>
  <c r="C25" i="6"/>
  <c r="D25" i="6"/>
  <c r="E25" i="6"/>
  <c r="F25" i="6"/>
  <c r="G25" i="6"/>
  <c r="H25" i="6"/>
  <c r="I25" i="6"/>
  <c r="J25" i="6"/>
  <c r="C23" i="6"/>
  <c r="D23" i="6"/>
  <c r="E23" i="6"/>
  <c r="F23" i="6"/>
  <c r="G23" i="6"/>
  <c r="H23" i="6"/>
  <c r="I23" i="6"/>
  <c r="J23" i="6"/>
  <c r="C21" i="6"/>
  <c r="D21" i="6"/>
  <c r="E21" i="6"/>
  <c r="F21" i="6"/>
  <c r="G21" i="6"/>
  <c r="H21" i="6"/>
  <c r="I21" i="6"/>
  <c r="J21" i="6"/>
  <c r="C22" i="6"/>
  <c r="D22" i="6"/>
  <c r="E22" i="6"/>
  <c r="F22" i="6"/>
  <c r="G22" i="6"/>
  <c r="H22" i="6"/>
  <c r="I22" i="6"/>
  <c r="J22" i="6"/>
  <c r="C20" i="6"/>
  <c r="D20" i="6"/>
  <c r="E20" i="6"/>
  <c r="F20" i="6"/>
  <c r="G20" i="6"/>
  <c r="H20" i="6"/>
  <c r="I20" i="6"/>
  <c r="J20" i="6"/>
  <c r="C24" i="6"/>
  <c r="D24" i="6"/>
  <c r="E24" i="6"/>
  <c r="F24" i="6"/>
  <c r="G24" i="6"/>
  <c r="H24" i="6"/>
  <c r="I24" i="6"/>
  <c r="J24" i="6"/>
  <c r="C26" i="6"/>
  <c r="D26" i="6"/>
  <c r="E26" i="6"/>
  <c r="F26" i="6"/>
  <c r="G26" i="6"/>
  <c r="H26" i="6"/>
  <c r="I26" i="6"/>
  <c r="J26" i="6"/>
  <c r="C28" i="6"/>
  <c r="D28" i="6"/>
  <c r="E28" i="6"/>
  <c r="F28" i="6"/>
  <c r="G28" i="6"/>
  <c r="H28" i="6"/>
  <c r="I28" i="6"/>
  <c r="J28" i="6"/>
  <c r="C29" i="6"/>
  <c r="D29" i="6"/>
  <c r="E29" i="6"/>
  <c r="F29" i="6"/>
  <c r="G29" i="6"/>
  <c r="H29" i="6"/>
  <c r="I29" i="6"/>
  <c r="J29" i="6"/>
  <c r="C27" i="6"/>
  <c r="D27" i="6"/>
  <c r="E27" i="6"/>
  <c r="F27" i="6"/>
  <c r="G27" i="6"/>
  <c r="H27" i="6"/>
  <c r="I27" i="6"/>
  <c r="J27" i="6"/>
  <c r="C30" i="6"/>
  <c r="D30" i="6"/>
  <c r="E30" i="6"/>
  <c r="F30" i="6"/>
  <c r="G30" i="6"/>
  <c r="H30" i="6"/>
  <c r="I30" i="6"/>
  <c r="J30" i="6"/>
  <c r="C31" i="6"/>
  <c r="D31" i="6"/>
  <c r="E31" i="6"/>
  <c r="F31" i="6"/>
  <c r="G31" i="6"/>
  <c r="H31" i="6"/>
  <c r="I31" i="6"/>
  <c r="J31" i="6"/>
  <c r="C32" i="6"/>
  <c r="D32" i="6"/>
  <c r="E32" i="6"/>
  <c r="F32" i="6"/>
  <c r="G32" i="6"/>
  <c r="H32" i="6"/>
  <c r="I32" i="6"/>
  <c r="J32" i="6"/>
  <c r="C33" i="6"/>
  <c r="D33" i="6"/>
  <c r="E33" i="6"/>
  <c r="F33" i="6"/>
  <c r="G33" i="6"/>
  <c r="H33" i="6"/>
  <c r="I33" i="6"/>
  <c r="J33" i="6"/>
  <c r="C4" i="6"/>
  <c r="D4" i="6"/>
  <c r="E4" i="6"/>
  <c r="F4" i="6"/>
  <c r="G4" i="6"/>
  <c r="H4" i="6"/>
  <c r="J4" i="6"/>
  <c r="C35" i="6"/>
  <c r="D35" i="6"/>
  <c r="E35" i="6"/>
  <c r="F35" i="6"/>
  <c r="G35" i="6"/>
  <c r="H35" i="6"/>
  <c r="I35" i="6"/>
  <c r="J35" i="6"/>
  <c r="C34" i="6"/>
  <c r="D34" i="6"/>
  <c r="E34" i="6"/>
  <c r="F34" i="6"/>
  <c r="G34" i="6"/>
  <c r="H34" i="6"/>
  <c r="I34" i="6"/>
  <c r="J34" i="6"/>
  <c r="C36" i="6"/>
  <c r="D36" i="6"/>
  <c r="E36" i="6"/>
  <c r="F36" i="6"/>
  <c r="G36" i="6"/>
  <c r="H36" i="6"/>
  <c r="I36" i="6"/>
  <c r="J36" i="6"/>
  <c r="C37" i="6"/>
  <c r="D37" i="6"/>
  <c r="E37" i="6"/>
  <c r="F37" i="6"/>
  <c r="G37" i="6"/>
  <c r="H37" i="6"/>
  <c r="I37" i="6"/>
  <c r="J37" i="6"/>
  <c r="C39" i="6"/>
  <c r="D39" i="6"/>
  <c r="E39" i="6"/>
  <c r="F39" i="6"/>
  <c r="G39" i="6"/>
  <c r="H39" i="6"/>
  <c r="I39" i="6"/>
  <c r="J39" i="6"/>
  <c r="C5" i="6"/>
  <c r="D5" i="6"/>
  <c r="E5" i="6"/>
  <c r="F5" i="6"/>
  <c r="G5" i="6"/>
  <c r="H5" i="6"/>
  <c r="J5" i="6"/>
  <c r="C40" i="6"/>
  <c r="D40" i="6"/>
  <c r="E40" i="6"/>
  <c r="F40" i="6"/>
  <c r="G40" i="6"/>
  <c r="H40" i="6"/>
  <c r="I40" i="6"/>
  <c r="J40" i="6"/>
  <c r="C41" i="6"/>
  <c r="D41" i="6"/>
  <c r="E41" i="6"/>
  <c r="F41" i="6"/>
  <c r="G41" i="6"/>
  <c r="H41" i="6"/>
  <c r="I41" i="6"/>
  <c r="J41" i="6"/>
  <c r="C38" i="6"/>
  <c r="D38" i="6"/>
  <c r="E38" i="6"/>
  <c r="F38" i="6"/>
  <c r="G38" i="6"/>
  <c r="H38" i="6"/>
  <c r="I38" i="6"/>
  <c r="J38" i="6"/>
  <c r="C45" i="6"/>
  <c r="D45" i="6"/>
  <c r="E45" i="6"/>
  <c r="F45" i="6"/>
  <c r="G45" i="6"/>
  <c r="H45" i="6"/>
  <c r="I45" i="6"/>
  <c r="J45" i="6"/>
  <c r="C44" i="6"/>
  <c r="D44" i="6"/>
  <c r="E44" i="6"/>
  <c r="F44" i="6"/>
  <c r="G44" i="6"/>
  <c r="H44" i="6"/>
  <c r="I44" i="6"/>
  <c r="J44" i="6"/>
  <c r="C43" i="6"/>
  <c r="D43" i="6"/>
  <c r="E43" i="6"/>
  <c r="F43" i="6"/>
  <c r="G43" i="6"/>
  <c r="H43" i="6"/>
  <c r="I43" i="6"/>
  <c r="J43" i="6"/>
  <c r="C42" i="6"/>
  <c r="D42" i="6"/>
  <c r="E42" i="6"/>
  <c r="F42" i="6"/>
  <c r="G42" i="6"/>
  <c r="H42" i="6"/>
  <c r="I42" i="6"/>
  <c r="J42" i="6"/>
  <c r="C46" i="6"/>
  <c r="D46" i="6"/>
  <c r="E46" i="6"/>
  <c r="F46" i="6"/>
  <c r="G46" i="6"/>
  <c r="H46" i="6"/>
  <c r="I46" i="6"/>
  <c r="J46" i="6"/>
  <c r="C47" i="6"/>
  <c r="D47" i="6"/>
  <c r="E47" i="6"/>
  <c r="F47" i="6"/>
  <c r="G47" i="6"/>
  <c r="H47" i="6"/>
  <c r="I47" i="6"/>
  <c r="J47" i="6"/>
  <c r="C48" i="6"/>
  <c r="D48" i="6"/>
  <c r="E48" i="6"/>
  <c r="F48" i="6"/>
  <c r="G48" i="6"/>
  <c r="H48" i="6"/>
  <c r="I48" i="6"/>
  <c r="J48" i="6"/>
  <c r="C49" i="6"/>
  <c r="D49" i="6"/>
  <c r="E49" i="6"/>
  <c r="F49" i="6"/>
  <c r="G49" i="6"/>
  <c r="H49" i="6"/>
  <c r="I49" i="6"/>
  <c r="J49" i="6"/>
  <c r="C50" i="6"/>
  <c r="D50" i="6"/>
  <c r="E50" i="6"/>
  <c r="F50" i="6"/>
  <c r="G50" i="6"/>
  <c r="H50" i="6"/>
  <c r="I50" i="6"/>
  <c r="J50" i="6"/>
  <c r="C51" i="6"/>
  <c r="D51" i="6"/>
  <c r="E51" i="6"/>
  <c r="F51" i="6"/>
  <c r="G51" i="6"/>
  <c r="H51" i="6"/>
  <c r="I51" i="6"/>
  <c r="J51" i="6"/>
  <c r="C52" i="6"/>
  <c r="D52" i="6"/>
  <c r="E52" i="6"/>
  <c r="F52" i="6"/>
  <c r="G52" i="6"/>
  <c r="C53" i="6"/>
  <c r="D53" i="6"/>
  <c r="E53" i="6"/>
  <c r="F53" i="6"/>
  <c r="G53" i="6"/>
  <c r="C55" i="6"/>
  <c r="D55" i="6"/>
  <c r="E55" i="6"/>
  <c r="F55" i="6"/>
  <c r="G55" i="6"/>
  <c r="C54" i="6"/>
  <c r="D54" i="6"/>
  <c r="E54" i="6"/>
  <c r="F54" i="6"/>
  <c r="G54" i="6"/>
  <c r="C56" i="6"/>
  <c r="D56" i="6"/>
  <c r="E56" i="6"/>
  <c r="F56" i="6"/>
  <c r="G56" i="6"/>
  <c r="C7" i="6"/>
  <c r="D7" i="6"/>
  <c r="E7" i="6"/>
  <c r="F7" i="6"/>
  <c r="G7" i="6"/>
  <c r="I4" i="6"/>
  <c r="I5" i="6"/>
  <c r="W2" i="5"/>
  <c r="W5" i="5"/>
  <c r="W4" i="5"/>
  <c r="W3" i="5"/>
  <c r="W2" i="4"/>
  <c r="W5" i="4"/>
  <c r="W4" i="4"/>
  <c r="W3" i="4"/>
  <c r="W2" i="3"/>
  <c r="W2" i="1"/>
  <c r="W5" i="3"/>
  <c r="W4" i="3"/>
  <c r="W3" i="3"/>
  <c r="W5" i="2"/>
  <c r="W4" i="2"/>
  <c r="W3" i="2"/>
  <c r="W2" i="2"/>
  <c r="W5" i="1"/>
  <c r="W4" i="1"/>
  <c r="W3" i="1"/>
  <c r="O9" i="9"/>
  <c r="Q9" i="9"/>
  <c r="R9" i="9"/>
  <c r="S9" i="9"/>
  <c r="O10" i="9"/>
  <c r="Q10" i="9"/>
  <c r="R10" i="9"/>
  <c r="S10" i="9"/>
  <c r="O11" i="9"/>
  <c r="Q11" i="9"/>
  <c r="R11" i="9"/>
  <c r="S11" i="9"/>
  <c r="O12" i="9"/>
  <c r="Q12" i="9"/>
  <c r="R12" i="9"/>
  <c r="S12" i="9"/>
  <c r="O13" i="9"/>
  <c r="Q13" i="9"/>
  <c r="R13" i="9"/>
  <c r="S13" i="9"/>
  <c r="O14" i="9"/>
  <c r="Q14" i="9"/>
  <c r="R14" i="9"/>
  <c r="S14" i="9"/>
  <c r="O15" i="9"/>
  <c r="Q15" i="9"/>
  <c r="R15" i="9"/>
  <c r="S15" i="9"/>
  <c r="O16" i="9"/>
  <c r="Q16" i="9"/>
  <c r="R16" i="9"/>
  <c r="S16" i="9"/>
  <c r="O17" i="9"/>
  <c r="Q17" i="9"/>
  <c r="R17" i="9"/>
  <c r="S17" i="9"/>
  <c r="O18" i="9"/>
  <c r="Q18" i="9"/>
  <c r="R18" i="9"/>
  <c r="S18" i="9"/>
  <c r="O19" i="9"/>
  <c r="Q19" i="9"/>
  <c r="R19" i="9"/>
  <c r="S19" i="9"/>
  <c r="O20" i="9"/>
  <c r="Q20" i="9"/>
  <c r="R20" i="9"/>
  <c r="S20" i="9"/>
  <c r="O21" i="9"/>
  <c r="Q21" i="9"/>
  <c r="R21" i="9"/>
  <c r="S21" i="9"/>
  <c r="O22" i="9"/>
  <c r="Q22" i="9"/>
  <c r="R22" i="9"/>
  <c r="S22" i="9"/>
  <c r="O23" i="9"/>
  <c r="Q23" i="9"/>
  <c r="R23" i="9"/>
  <c r="S23" i="9"/>
  <c r="O24" i="9"/>
  <c r="Q24" i="9"/>
  <c r="R24" i="9"/>
  <c r="S24" i="9"/>
  <c r="O25" i="9"/>
  <c r="Q25" i="9"/>
  <c r="R25" i="9"/>
  <c r="S25" i="9"/>
  <c r="O26" i="9"/>
  <c r="Q26" i="9"/>
  <c r="R26" i="9"/>
  <c r="S26" i="9"/>
  <c r="O27" i="9"/>
  <c r="Q27" i="9"/>
  <c r="R27" i="9"/>
  <c r="S27" i="9"/>
  <c r="O28" i="9"/>
  <c r="Q28" i="9"/>
  <c r="R28" i="9"/>
  <c r="S28" i="9"/>
  <c r="O29" i="9"/>
  <c r="Q29" i="9"/>
  <c r="R29" i="9"/>
  <c r="S29" i="9"/>
  <c r="O30" i="9"/>
  <c r="Q30" i="9"/>
  <c r="R30" i="9"/>
  <c r="S30" i="9"/>
  <c r="O31" i="9"/>
  <c r="Q31" i="9"/>
  <c r="R31" i="9"/>
  <c r="S31" i="9"/>
  <c r="O32" i="9"/>
  <c r="Q32" i="9"/>
  <c r="R32" i="9"/>
  <c r="S32" i="9"/>
  <c r="O33" i="9"/>
  <c r="Q33" i="9"/>
  <c r="R33" i="9"/>
  <c r="S33" i="9"/>
  <c r="O34" i="9"/>
  <c r="Q34" i="9"/>
  <c r="R34" i="9"/>
  <c r="S34" i="9"/>
  <c r="O35" i="9"/>
  <c r="Q35" i="9"/>
  <c r="R35" i="9"/>
  <c r="S35" i="9"/>
  <c r="O36" i="9"/>
  <c r="Q36" i="9"/>
  <c r="R36" i="9"/>
  <c r="S36" i="9"/>
  <c r="O37" i="9"/>
  <c r="Q37" i="9"/>
  <c r="R37" i="9"/>
  <c r="S37" i="9"/>
  <c r="O38" i="9"/>
  <c r="Q38" i="9"/>
  <c r="R38" i="9"/>
  <c r="S38" i="9"/>
  <c r="O39" i="9"/>
  <c r="Q39" i="9"/>
  <c r="R39" i="9"/>
  <c r="S39" i="9"/>
  <c r="O40" i="9"/>
  <c r="Q40" i="9"/>
  <c r="R40" i="9"/>
  <c r="S40" i="9"/>
  <c r="O41" i="9"/>
  <c r="Q41" i="9"/>
  <c r="R41" i="9"/>
  <c r="S41" i="9"/>
  <c r="O42" i="9"/>
  <c r="Q42" i="9"/>
  <c r="R42" i="9"/>
  <c r="S42" i="9"/>
  <c r="O43" i="9"/>
  <c r="Q43" i="9"/>
  <c r="R43" i="9"/>
  <c r="S43" i="9"/>
  <c r="O44" i="9"/>
  <c r="Q44" i="9"/>
  <c r="R44" i="9"/>
  <c r="S44" i="9"/>
  <c r="O45" i="9"/>
  <c r="Q45" i="9"/>
  <c r="R45" i="9"/>
  <c r="S45" i="9"/>
  <c r="O46" i="9"/>
  <c r="Q46" i="9"/>
  <c r="R46" i="9"/>
  <c r="S46" i="9"/>
  <c r="O47" i="9"/>
  <c r="Q47" i="9"/>
  <c r="R47" i="9"/>
  <c r="S47" i="9"/>
  <c r="O48" i="9"/>
  <c r="Q48" i="9"/>
  <c r="R48" i="9"/>
  <c r="S48" i="9"/>
  <c r="O49" i="9"/>
  <c r="Q49" i="9"/>
  <c r="R49" i="9"/>
  <c r="S49" i="9"/>
  <c r="O50" i="9"/>
  <c r="Q50" i="9"/>
  <c r="R50" i="9"/>
  <c r="S50" i="9"/>
  <c r="O51" i="9"/>
  <c r="Q51" i="9"/>
  <c r="R51" i="9"/>
  <c r="S51" i="9"/>
  <c r="O52" i="9"/>
  <c r="Q52" i="9"/>
  <c r="R52" i="9"/>
  <c r="S52" i="9"/>
  <c r="O53" i="9"/>
  <c r="Q53" i="9"/>
  <c r="R53" i="9"/>
  <c r="S53" i="9"/>
  <c r="O54" i="9"/>
  <c r="Q54" i="9"/>
  <c r="R54" i="9"/>
  <c r="S54" i="9"/>
  <c r="O55" i="9"/>
  <c r="Q55" i="9"/>
  <c r="R55" i="9"/>
  <c r="S55" i="9"/>
  <c r="O56" i="9"/>
  <c r="Q56" i="9"/>
  <c r="R56" i="9"/>
  <c r="S56" i="9"/>
  <c r="O57" i="9"/>
  <c r="Q57" i="9"/>
  <c r="R57" i="9"/>
  <c r="S57" i="9"/>
  <c r="O58" i="9"/>
  <c r="Q58" i="9"/>
  <c r="R58" i="9"/>
  <c r="S58" i="9"/>
  <c r="O59" i="9"/>
  <c r="Q59" i="9"/>
  <c r="R59" i="9"/>
  <c r="S59" i="9"/>
  <c r="W5" i="9"/>
  <c r="W4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W3" i="9"/>
  <c r="W2" i="9"/>
  <c r="O9" i="8"/>
  <c r="Q9" i="8"/>
  <c r="R9" i="8"/>
  <c r="S9" i="8"/>
  <c r="O10" i="8"/>
  <c r="Q10" i="8"/>
  <c r="R10" i="8"/>
  <c r="S10" i="8"/>
  <c r="O11" i="8"/>
  <c r="Q11" i="8"/>
  <c r="R11" i="8"/>
  <c r="S11" i="8"/>
  <c r="O12" i="8"/>
  <c r="Q12" i="8"/>
  <c r="R12" i="8"/>
  <c r="S12" i="8"/>
  <c r="O13" i="8"/>
  <c r="Q13" i="8"/>
  <c r="R13" i="8"/>
  <c r="S13" i="8"/>
  <c r="O14" i="8"/>
  <c r="Q14" i="8"/>
  <c r="R14" i="8"/>
  <c r="S14" i="8"/>
  <c r="O15" i="8"/>
  <c r="Q15" i="8"/>
  <c r="R15" i="8"/>
  <c r="S15" i="8"/>
  <c r="O16" i="8"/>
  <c r="Q16" i="8"/>
  <c r="R16" i="8"/>
  <c r="S16" i="8"/>
  <c r="O17" i="8"/>
  <c r="Q17" i="8"/>
  <c r="R17" i="8"/>
  <c r="S17" i="8"/>
  <c r="O18" i="8"/>
  <c r="Q18" i="8"/>
  <c r="R18" i="8"/>
  <c r="S18" i="8"/>
  <c r="O19" i="8"/>
  <c r="Q19" i="8"/>
  <c r="R19" i="8"/>
  <c r="S19" i="8"/>
  <c r="O20" i="8"/>
  <c r="Q20" i="8"/>
  <c r="R20" i="8"/>
  <c r="S20" i="8"/>
  <c r="O21" i="8"/>
  <c r="Q21" i="8"/>
  <c r="R21" i="8"/>
  <c r="S21" i="8"/>
  <c r="O22" i="8"/>
  <c r="Q22" i="8"/>
  <c r="R22" i="8"/>
  <c r="S22" i="8"/>
  <c r="O23" i="8"/>
  <c r="Q23" i="8"/>
  <c r="R23" i="8"/>
  <c r="S23" i="8"/>
  <c r="O24" i="8"/>
  <c r="Q24" i="8"/>
  <c r="R24" i="8"/>
  <c r="S24" i="8"/>
  <c r="O25" i="8"/>
  <c r="Q25" i="8"/>
  <c r="R25" i="8"/>
  <c r="S25" i="8"/>
  <c r="O26" i="8"/>
  <c r="Q26" i="8"/>
  <c r="R26" i="8"/>
  <c r="S26" i="8"/>
  <c r="O27" i="8"/>
  <c r="Q27" i="8"/>
  <c r="R27" i="8"/>
  <c r="S27" i="8"/>
  <c r="O28" i="8"/>
  <c r="Q28" i="8"/>
  <c r="R28" i="8"/>
  <c r="S28" i="8"/>
  <c r="O29" i="8"/>
  <c r="Q29" i="8"/>
  <c r="R29" i="8"/>
  <c r="S29" i="8"/>
  <c r="O30" i="8"/>
  <c r="Q30" i="8"/>
  <c r="R30" i="8"/>
  <c r="S30" i="8"/>
  <c r="O31" i="8"/>
  <c r="Q31" i="8"/>
  <c r="R31" i="8"/>
  <c r="S31" i="8"/>
  <c r="O32" i="8"/>
  <c r="Q32" i="8"/>
  <c r="R32" i="8"/>
  <c r="S32" i="8"/>
  <c r="O33" i="8"/>
  <c r="Q33" i="8"/>
  <c r="R33" i="8"/>
  <c r="S33" i="8"/>
  <c r="O34" i="8"/>
  <c r="Q34" i="8"/>
  <c r="R34" i="8"/>
  <c r="S34" i="8"/>
  <c r="O35" i="8"/>
  <c r="Q35" i="8"/>
  <c r="R35" i="8"/>
  <c r="S35" i="8"/>
  <c r="O36" i="8"/>
  <c r="Q36" i="8"/>
  <c r="R36" i="8"/>
  <c r="S36" i="8"/>
  <c r="O37" i="8"/>
  <c r="Q37" i="8"/>
  <c r="R37" i="8"/>
  <c r="S37" i="8"/>
  <c r="O38" i="8"/>
  <c r="Q38" i="8"/>
  <c r="R38" i="8"/>
  <c r="S38" i="8"/>
  <c r="O39" i="8"/>
  <c r="Q39" i="8"/>
  <c r="R39" i="8"/>
  <c r="S39" i="8"/>
  <c r="O40" i="8"/>
  <c r="Q40" i="8"/>
  <c r="R40" i="8"/>
  <c r="S40" i="8"/>
  <c r="O41" i="8"/>
  <c r="Q41" i="8"/>
  <c r="R41" i="8"/>
  <c r="S41" i="8"/>
  <c r="O42" i="8"/>
  <c r="Q42" i="8"/>
  <c r="R42" i="8"/>
  <c r="S42" i="8"/>
  <c r="O43" i="8"/>
  <c r="Q43" i="8"/>
  <c r="R43" i="8"/>
  <c r="S43" i="8"/>
  <c r="O44" i="8"/>
  <c r="Q44" i="8"/>
  <c r="R44" i="8"/>
  <c r="S44" i="8"/>
  <c r="O45" i="8"/>
  <c r="Q45" i="8"/>
  <c r="R45" i="8"/>
  <c r="S45" i="8"/>
  <c r="O46" i="8"/>
  <c r="Q46" i="8"/>
  <c r="R46" i="8"/>
  <c r="S46" i="8"/>
  <c r="O47" i="8"/>
  <c r="Q47" i="8"/>
  <c r="R47" i="8"/>
  <c r="S47" i="8"/>
  <c r="O48" i="8"/>
  <c r="Q48" i="8"/>
  <c r="R48" i="8"/>
  <c r="S48" i="8"/>
  <c r="O49" i="8"/>
  <c r="Q49" i="8"/>
  <c r="R49" i="8"/>
  <c r="S49" i="8"/>
  <c r="O50" i="8"/>
  <c r="Q50" i="8"/>
  <c r="R50" i="8"/>
  <c r="S50" i="8"/>
  <c r="O51" i="8"/>
  <c r="Q51" i="8"/>
  <c r="R51" i="8"/>
  <c r="S51" i="8"/>
  <c r="O52" i="8"/>
  <c r="Q52" i="8"/>
  <c r="R52" i="8"/>
  <c r="S52" i="8"/>
  <c r="O53" i="8"/>
  <c r="Q53" i="8"/>
  <c r="R53" i="8"/>
  <c r="S53" i="8"/>
  <c r="O54" i="8"/>
  <c r="Q54" i="8"/>
  <c r="R54" i="8"/>
  <c r="S54" i="8"/>
  <c r="O55" i="8"/>
  <c r="Q55" i="8"/>
  <c r="R55" i="8"/>
  <c r="S55" i="8"/>
  <c r="O56" i="8"/>
  <c r="Q56" i="8"/>
  <c r="R56" i="8"/>
  <c r="S56" i="8"/>
  <c r="O57" i="8"/>
  <c r="Q57" i="8"/>
  <c r="R57" i="8"/>
  <c r="S57" i="8"/>
  <c r="O58" i="8"/>
  <c r="Q58" i="8"/>
  <c r="R58" i="8"/>
  <c r="S58" i="8"/>
  <c r="O59" i="8"/>
  <c r="Q59" i="8"/>
  <c r="R59" i="8"/>
  <c r="S59" i="8"/>
  <c r="W5" i="8"/>
  <c r="W4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W3" i="8"/>
  <c r="W2" i="8"/>
  <c r="P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T62" i="9"/>
  <c r="S61" i="9"/>
  <c r="U61" i="9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S61" i="8"/>
  <c r="U61" i="8"/>
  <c r="T62" i="8"/>
  <c r="P9" i="1"/>
  <c r="O9" i="1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9" i="8"/>
  <c r="K14" i="5"/>
  <c r="P14" i="5"/>
  <c r="O14" i="5"/>
  <c r="Q14" i="5"/>
  <c r="R14" i="5"/>
  <c r="K61" i="1"/>
  <c r="P61" i="1"/>
  <c r="O61" i="1"/>
  <c r="Q61" i="1"/>
  <c r="R61" i="1"/>
  <c r="T61" i="1"/>
  <c r="K60" i="1"/>
  <c r="P60" i="1"/>
  <c r="O60" i="1"/>
  <c r="Q60" i="1"/>
  <c r="R60" i="1"/>
  <c r="T60" i="1"/>
  <c r="K59" i="1"/>
  <c r="P59" i="1"/>
  <c r="O59" i="1"/>
  <c r="Q59" i="1"/>
  <c r="R59" i="1"/>
  <c r="T59" i="1"/>
  <c r="K57" i="1"/>
  <c r="P57" i="1"/>
  <c r="O57" i="1"/>
  <c r="Q57" i="1"/>
  <c r="R57" i="1"/>
  <c r="T57" i="1"/>
  <c r="K58" i="1"/>
  <c r="P58" i="1"/>
  <c r="O58" i="1"/>
  <c r="Q58" i="1"/>
  <c r="R58" i="1"/>
  <c r="T58" i="1"/>
  <c r="K56" i="1"/>
  <c r="P56" i="1"/>
  <c r="O56" i="1"/>
  <c r="Q56" i="1"/>
  <c r="R56" i="1"/>
  <c r="T56" i="1"/>
  <c r="K55" i="1"/>
  <c r="P55" i="1"/>
  <c r="O55" i="1"/>
  <c r="Q55" i="1"/>
  <c r="R55" i="1"/>
  <c r="T55" i="1"/>
  <c r="K54" i="1"/>
  <c r="P54" i="1"/>
  <c r="O54" i="1"/>
  <c r="Q54" i="1"/>
  <c r="R54" i="1"/>
  <c r="T54" i="1"/>
  <c r="K53" i="1"/>
  <c r="P53" i="1"/>
  <c r="O53" i="1"/>
  <c r="Q53" i="1"/>
  <c r="R53" i="1"/>
  <c r="T53" i="1"/>
  <c r="K52" i="1"/>
  <c r="P52" i="1"/>
  <c r="O52" i="1"/>
  <c r="Q52" i="1"/>
  <c r="R52" i="1"/>
  <c r="T52" i="1"/>
  <c r="K51" i="1"/>
  <c r="P51" i="1"/>
  <c r="O51" i="1"/>
  <c r="Q51" i="1"/>
  <c r="R51" i="1"/>
  <c r="T51" i="1"/>
  <c r="K50" i="1"/>
  <c r="P50" i="1"/>
  <c r="O50" i="1"/>
  <c r="Q50" i="1"/>
  <c r="R50" i="1"/>
  <c r="T50" i="1"/>
  <c r="K49" i="1"/>
  <c r="P49" i="1"/>
  <c r="O49" i="1"/>
  <c r="Q49" i="1"/>
  <c r="R49" i="1"/>
  <c r="T49" i="1"/>
  <c r="K48" i="1"/>
  <c r="P48" i="1"/>
  <c r="O48" i="1"/>
  <c r="Q48" i="1"/>
  <c r="R48" i="1"/>
  <c r="T48" i="1"/>
  <c r="K47" i="1"/>
  <c r="P47" i="1"/>
  <c r="O47" i="1"/>
  <c r="Q47" i="1"/>
  <c r="R47" i="1"/>
  <c r="T47" i="1"/>
  <c r="K46" i="1"/>
  <c r="P46" i="1"/>
  <c r="O46" i="1"/>
  <c r="Q46" i="1"/>
  <c r="R46" i="1"/>
  <c r="T46" i="1"/>
  <c r="K45" i="1"/>
  <c r="P45" i="1"/>
  <c r="O45" i="1"/>
  <c r="Q45" i="1"/>
  <c r="R45" i="1"/>
  <c r="T45" i="1"/>
  <c r="K44" i="1"/>
  <c r="P44" i="1"/>
  <c r="O44" i="1"/>
  <c r="Q44" i="1"/>
  <c r="R44" i="1"/>
  <c r="T44" i="1"/>
  <c r="K43" i="1"/>
  <c r="P43" i="1"/>
  <c r="O43" i="1"/>
  <c r="Q43" i="1"/>
  <c r="R43" i="1"/>
  <c r="T43" i="1"/>
  <c r="K42" i="1"/>
  <c r="P42" i="1"/>
  <c r="O42" i="1"/>
  <c r="Q42" i="1"/>
  <c r="R42" i="1"/>
  <c r="T42" i="1"/>
  <c r="K41" i="1"/>
  <c r="P41" i="1"/>
  <c r="O41" i="1"/>
  <c r="Q41" i="1"/>
  <c r="R41" i="1"/>
  <c r="T41" i="1"/>
  <c r="K39" i="1"/>
  <c r="P39" i="1"/>
  <c r="O39" i="1"/>
  <c r="Q39" i="1"/>
  <c r="R39" i="1"/>
  <c r="T39" i="1"/>
  <c r="K40" i="1"/>
  <c r="P40" i="1"/>
  <c r="O40" i="1"/>
  <c r="Q40" i="1"/>
  <c r="R40" i="1"/>
  <c r="T40" i="1"/>
  <c r="K38" i="1"/>
  <c r="P38" i="1"/>
  <c r="O38" i="1"/>
  <c r="Q38" i="1"/>
  <c r="R38" i="1"/>
  <c r="T38" i="1"/>
  <c r="K37" i="1"/>
  <c r="P37" i="1"/>
  <c r="O37" i="1"/>
  <c r="Q37" i="1"/>
  <c r="R37" i="1"/>
  <c r="T37" i="1"/>
  <c r="K36" i="1"/>
  <c r="P36" i="1"/>
  <c r="O36" i="1"/>
  <c r="Q36" i="1"/>
  <c r="R36" i="1"/>
  <c r="T36" i="1"/>
  <c r="K35" i="1"/>
  <c r="P35" i="1"/>
  <c r="O35" i="1"/>
  <c r="Q35" i="1"/>
  <c r="R35" i="1"/>
  <c r="T35" i="1"/>
  <c r="K34" i="1"/>
  <c r="P34" i="1"/>
  <c r="O34" i="1"/>
  <c r="Q34" i="1"/>
  <c r="R34" i="1"/>
  <c r="T34" i="1"/>
  <c r="K33" i="1"/>
  <c r="P33" i="1"/>
  <c r="O33" i="1"/>
  <c r="Q33" i="1"/>
  <c r="R33" i="1"/>
  <c r="T33" i="1"/>
  <c r="K32" i="1"/>
  <c r="P32" i="1"/>
  <c r="O32" i="1"/>
  <c r="Q32" i="1"/>
  <c r="R32" i="1"/>
  <c r="T32" i="1"/>
  <c r="K31" i="1"/>
  <c r="P31" i="1"/>
  <c r="O31" i="1"/>
  <c r="Q31" i="1"/>
  <c r="R31" i="1"/>
  <c r="T31" i="1"/>
  <c r="K30" i="1"/>
  <c r="P30" i="1"/>
  <c r="O30" i="1"/>
  <c r="Q30" i="1"/>
  <c r="R30" i="1"/>
  <c r="T30" i="1"/>
  <c r="K29" i="1"/>
  <c r="P29" i="1"/>
  <c r="O29" i="1"/>
  <c r="Q29" i="1"/>
  <c r="R29" i="1"/>
  <c r="T29" i="1"/>
  <c r="K28" i="1"/>
  <c r="P28" i="1"/>
  <c r="O28" i="1"/>
  <c r="Q28" i="1"/>
  <c r="R28" i="1"/>
  <c r="T28" i="1"/>
  <c r="K27" i="1"/>
  <c r="P27" i="1"/>
  <c r="O27" i="1"/>
  <c r="Q27" i="1"/>
  <c r="R27" i="1"/>
  <c r="T27" i="1"/>
  <c r="K26" i="1"/>
  <c r="P26" i="1"/>
  <c r="O26" i="1"/>
  <c r="Q26" i="1"/>
  <c r="R26" i="1"/>
  <c r="T26" i="1"/>
  <c r="K24" i="1"/>
  <c r="P24" i="1"/>
  <c r="O24" i="1"/>
  <c r="Q24" i="1"/>
  <c r="R24" i="1"/>
  <c r="T24" i="1"/>
  <c r="K25" i="1"/>
  <c r="P25" i="1"/>
  <c r="O25" i="1"/>
  <c r="Q25" i="1"/>
  <c r="R25" i="1"/>
  <c r="T25" i="1"/>
  <c r="K23" i="1"/>
  <c r="P23" i="1"/>
  <c r="O23" i="1"/>
  <c r="Q23" i="1"/>
  <c r="R23" i="1"/>
  <c r="T23" i="1"/>
  <c r="K22" i="1"/>
  <c r="P22" i="1"/>
  <c r="O22" i="1"/>
  <c r="Q22" i="1"/>
  <c r="R22" i="1"/>
  <c r="T22" i="1"/>
  <c r="K21" i="1"/>
  <c r="P21" i="1"/>
  <c r="O21" i="1"/>
  <c r="Q21" i="1"/>
  <c r="R21" i="1"/>
  <c r="T21" i="1"/>
  <c r="K20" i="1"/>
  <c r="P20" i="1"/>
  <c r="O20" i="1"/>
  <c r="Q20" i="1"/>
  <c r="R20" i="1"/>
  <c r="T20" i="1"/>
  <c r="K18" i="1"/>
  <c r="P18" i="1"/>
  <c r="O18" i="1"/>
  <c r="Q18" i="1"/>
  <c r="R18" i="1"/>
  <c r="T18" i="1"/>
  <c r="K19" i="1"/>
  <c r="P19" i="1"/>
  <c r="O19" i="1"/>
  <c r="Q19" i="1"/>
  <c r="R19" i="1"/>
  <c r="T19" i="1"/>
  <c r="K17" i="1"/>
  <c r="P17" i="1"/>
  <c r="O17" i="1"/>
  <c r="Q17" i="1"/>
  <c r="R17" i="1"/>
  <c r="T17" i="1"/>
  <c r="K16" i="1"/>
  <c r="P16" i="1"/>
  <c r="O16" i="1"/>
  <c r="Q16" i="1"/>
  <c r="R16" i="1"/>
  <c r="T16" i="1"/>
  <c r="K15" i="1"/>
  <c r="P15" i="1"/>
  <c r="O15" i="1"/>
  <c r="Q15" i="1"/>
  <c r="R15" i="1"/>
  <c r="T15" i="1"/>
  <c r="K14" i="1"/>
  <c r="P14" i="1"/>
  <c r="O14" i="1"/>
  <c r="Q14" i="1"/>
  <c r="R14" i="1"/>
  <c r="T14" i="1"/>
  <c r="K13" i="1"/>
  <c r="P13" i="1"/>
  <c r="O13" i="1"/>
  <c r="Q13" i="1"/>
  <c r="R13" i="1"/>
  <c r="T13" i="1"/>
  <c r="K12" i="1"/>
  <c r="P12" i="1"/>
  <c r="O12" i="1"/>
  <c r="Q12" i="1"/>
  <c r="R12" i="1"/>
  <c r="T12" i="1"/>
  <c r="K11" i="1"/>
  <c r="P11" i="1"/>
  <c r="O11" i="1"/>
  <c r="Q11" i="1"/>
  <c r="R11" i="1"/>
  <c r="T11" i="1"/>
  <c r="K10" i="1"/>
  <c r="P10" i="1"/>
  <c r="O10" i="1"/>
  <c r="Q10" i="1"/>
  <c r="R10" i="1"/>
  <c r="T10" i="1"/>
  <c r="K9" i="1"/>
  <c r="Q9" i="1"/>
  <c r="R9" i="1"/>
  <c r="T9" i="1"/>
  <c r="T63" i="1"/>
  <c r="T64" i="1"/>
  <c r="S61" i="1"/>
  <c r="S60" i="1"/>
  <c r="S59" i="1"/>
  <c r="S57" i="1"/>
  <c r="S58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39" i="1"/>
  <c r="S40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4" i="1"/>
  <c r="S25" i="1"/>
  <c r="S23" i="1"/>
  <c r="S22" i="1"/>
  <c r="S21" i="1"/>
  <c r="S20" i="1"/>
  <c r="S18" i="1"/>
  <c r="S19" i="1"/>
  <c r="S17" i="1"/>
  <c r="S16" i="1"/>
  <c r="S15" i="1"/>
  <c r="S14" i="1"/>
  <c r="S13" i="1"/>
  <c r="S12" i="1"/>
  <c r="S11" i="1"/>
  <c r="S10" i="1"/>
  <c r="S9" i="1"/>
  <c r="S63" i="1"/>
  <c r="U63" i="1"/>
  <c r="N9" i="1"/>
  <c r="N10" i="1"/>
  <c r="N11" i="1"/>
  <c r="N12" i="1"/>
  <c r="N13" i="1"/>
  <c r="N14" i="1"/>
  <c r="N15" i="1"/>
  <c r="N16" i="1"/>
  <c r="N17" i="1"/>
  <c r="N19" i="1"/>
  <c r="N18" i="1"/>
  <c r="N20" i="1"/>
  <c r="N21" i="1"/>
  <c r="N22" i="1"/>
  <c r="N23" i="1"/>
  <c r="N25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0" i="1"/>
  <c r="N39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N57" i="1"/>
  <c r="N59" i="1"/>
  <c r="N60" i="1"/>
  <c r="N61" i="1"/>
  <c r="K61" i="2"/>
  <c r="N61" i="2"/>
  <c r="K22" i="5"/>
  <c r="P22" i="5"/>
  <c r="O22" i="5"/>
  <c r="Q22" i="5"/>
  <c r="R22" i="5"/>
  <c r="T22" i="5"/>
  <c r="K38" i="5"/>
  <c r="P38" i="5"/>
  <c r="O38" i="5"/>
  <c r="Q38" i="5"/>
  <c r="R38" i="5"/>
  <c r="T38" i="5"/>
  <c r="K21" i="5"/>
  <c r="P21" i="5"/>
  <c r="O21" i="5"/>
  <c r="Q21" i="5"/>
  <c r="R21" i="5"/>
  <c r="T21" i="5"/>
  <c r="K13" i="5"/>
  <c r="P13" i="5"/>
  <c r="O13" i="5"/>
  <c r="Q13" i="5"/>
  <c r="R13" i="5"/>
  <c r="T13" i="5"/>
  <c r="K61" i="5"/>
  <c r="P61" i="5"/>
  <c r="O61" i="5"/>
  <c r="Q61" i="5"/>
  <c r="R61" i="5"/>
  <c r="T61" i="5"/>
  <c r="K36" i="5"/>
  <c r="P36" i="5"/>
  <c r="O36" i="5"/>
  <c r="Q36" i="5"/>
  <c r="R36" i="5"/>
  <c r="T36" i="5"/>
  <c r="K53" i="5"/>
  <c r="P53" i="5"/>
  <c r="O53" i="5"/>
  <c r="Q53" i="5"/>
  <c r="R53" i="5"/>
  <c r="T53" i="5"/>
  <c r="K49" i="5"/>
  <c r="P49" i="5"/>
  <c r="O49" i="5"/>
  <c r="Q49" i="5"/>
  <c r="R49" i="5"/>
  <c r="T49" i="5"/>
  <c r="K45" i="5"/>
  <c r="P45" i="5"/>
  <c r="O45" i="5"/>
  <c r="Q45" i="5"/>
  <c r="R45" i="5"/>
  <c r="T45" i="5"/>
  <c r="K11" i="5"/>
  <c r="P11" i="5"/>
  <c r="O11" i="5"/>
  <c r="Q11" i="5"/>
  <c r="R11" i="5"/>
  <c r="T11" i="5"/>
  <c r="K47" i="5"/>
  <c r="P47" i="5"/>
  <c r="O47" i="5"/>
  <c r="Q47" i="5"/>
  <c r="R47" i="5"/>
  <c r="T47" i="5"/>
  <c r="K44" i="5"/>
  <c r="P44" i="5"/>
  <c r="O44" i="5"/>
  <c r="Q44" i="5"/>
  <c r="R44" i="5"/>
  <c r="T44" i="5"/>
  <c r="K31" i="5"/>
  <c r="P31" i="5"/>
  <c r="O31" i="5"/>
  <c r="Q31" i="5"/>
  <c r="R31" i="5"/>
  <c r="T31" i="5"/>
  <c r="K51" i="5"/>
  <c r="P51" i="5"/>
  <c r="O51" i="5"/>
  <c r="Q51" i="5"/>
  <c r="R51" i="5"/>
  <c r="T51" i="5"/>
  <c r="K23" i="5"/>
  <c r="P23" i="5"/>
  <c r="O23" i="5"/>
  <c r="Q23" i="5"/>
  <c r="R23" i="5"/>
  <c r="T23" i="5"/>
  <c r="K19" i="5"/>
  <c r="P19" i="5"/>
  <c r="O19" i="5"/>
  <c r="Q19" i="5"/>
  <c r="R19" i="5"/>
  <c r="T19" i="5"/>
  <c r="K28" i="5"/>
  <c r="P28" i="5"/>
  <c r="O28" i="5"/>
  <c r="Q28" i="5"/>
  <c r="R28" i="5"/>
  <c r="T28" i="5"/>
  <c r="K20" i="5"/>
  <c r="P20" i="5"/>
  <c r="O20" i="5"/>
  <c r="Q20" i="5"/>
  <c r="R20" i="5"/>
  <c r="T20" i="5"/>
  <c r="K17" i="5"/>
  <c r="P17" i="5"/>
  <c r="O17" i="5"/>
  <c r="Q17" i="5"/>
  <c r="R17" i="5"/>
  <c r="T17" i="5"/>
  <c r="K41" i="5"/>
  <c r="P41" i="5"/>
  <c r="O41" i="5"/>
  <c r="Q41" i="5"/>
  <c r="R41" i="5"/>
  <c r="T41" i="5"/>
  <c r="K55" i="5"/>
  <c r="P55" i="5"/>
  <c r="O55" i="5"/>
  <c r="Q55" i="5"/>
  <c r="R55" i="5"/>
  <c r="T55" i="5"/>
  <c r="K59" i="5"/>
  <c r="P59" i="5"/>
  <c r="O59" i="5"/>
  <c r="Q59" i="5"/>
  <c r="R59" i="5"/>
  <c r="T59" i="5"/>
  <c r="K10" i="5"/>
  <c r="P10" i="5"/>
  <c r="O10" i="5"/>
  <c r="Q10" i="5"/>
  <c r="R10" i="5"/>
  <c r="T10" i="5"/>
  <c r="K52" i="5"/>
  <c r="P52" i="5"/>
  <c r="O52" i="5"/>
  <c r="Q52" i="5"/>
  <c r="R52" i="5"/>
  <c r="T52" i="5"/>
  <c r="K18" i="5"/>
  <c r="P18" i="5"/>
  <c r="O18" i="5"/>
  <c r="Q18" i="5"/>
  <c r="R18" i="5"/>
  <c r="T18" i="5"/>
  <c r="K25" i="5"/>
  <c r="P25" i="5"/>
  <c r="O25" i="5"/>
  <c r="Q25" i="5"/>
  <c r="R25" i="5"/>
  <c r="T25" i="5"/>
  <c r="K26" i="5"/>
  <c r="P26" i="5"/>
  <c r="O26" i="5"/>
  <c r="Q26" i="5"/>
  <c r="R26" i="5"/>
  <c r="T26" i="5"/>
  <c r="K24" i="5"/>
  <c r="P24" i="5"/>
  <c r="O24" i="5"/>
  <c r="Q24" i="5"/>
  <c r="R24" i="5"/>
  <c r="T24" i="5"/>
  <c r="T14" i="5"/>
  <c r="K40" i="5"/>
  <c r="P40" i="5"/>
  <c r="O40" i="5"/>
  <c r="Q40" i="5"/>
  <c r="R40" i="5"/>
  <c r="T40" i="5"/>
  <c r="K60" i="5"/>
  <c r="P60" i="5"/>
  <c r="O60" i="5"/>
  <c r="Q60" i="5"/>
  <c r="R60" i="5"/>
  <c r="T60" i="5"/>
  <c r="K34" i="5"/>
  <c r="P34" i="5"/>
  <c r="O34" i="5"/>
  <c r="Q34" i="5"/>
  <c r="R34" i="5"/>
  <c r="T34" i="5"/>
  <c r="K58" i="5"/>
  <c r="P58" i="5"/>
  <c r="O58" i="5"/>
  <c r="Q58" i="5"/>
  <c r="R58" i="5"/>
  <c r="T58" i="5"/>
  <c r="K48" i="5"/>
  <c r="P48" i="5"/>
  <c r="O48" i="5"/>
  <c r="Q48" i="5"/>
  <c r="R48" i="5"/>
  <c r="T48" i="5"/>
  <c r="K29" i="5"/>
  <c r="P29" i="5"/>
  <c r="O29" i="5"/>
  <c r="Q29" i="5"/>
  <c r="R29" i="5"/>
  <c r="T29" i="5"/>
  <c r="K12" i="5"/>
  <c r="P12" i="5"/>
  <c r="O12" i="5"/>
  <c r="Q12" i="5"/>
  <c r="R12" i="5"/>
  <c r="T12" i="5"/>
  <c r="K15" i="5"/>
  <c r="P15" i="5"/>
  <c r="O15" i="5"/>
  <c r="Q15" i="5"/>
  <c r="R15" i="5"/>
  <c r="T15" i="5"/>
  <c r="K39" i="5"/>
  <c r="P39" i="5"/>
  <c r="O39" i="5"/>
  <c r="Q39" i="5"/>
  <c r="R39" i="5"/>
  <c r="T39" i="5"/>
  <c r="K50" i="5"/>
  <c r="P50" i="5"/>
  <c r="O50" i="5"/>
  <c r="Q50" i="5"/>
  <c r="R50" i="5"/>
  <c r="T50" i="5"/>
  <c r="K35" i="5"/>
  <c r="P35" i="5"/>
  <c r="O35" i="5"/>
  <c r="Q35" i="5"/>
  <c r="R35" i="5"/>
  <c r="T35" i="5"/>
  <c r="K46" i="5"/>
  <c r="P46" i="5"/>
  <c r="O46" i="5"/>
  <c r="Q46" i="5"/>
  <c r="R46" i="5"/>
  <c r="T46" i="5"/>
  <c r="K32" i="5"/>
  <c r="P32" i="5"/>
  <c r="O32" i="5"/>
  <c r="Q32" i="5"/>
  <c r="R32" i="5"/>
  <c r="T32" i="5"/>
  <c r="K30" i="5"/>
  <c r="P30" i="5"/>
  <c r="O30" i="5"/>
  <c r="Q30" i="5"/>
  <c r="R30" i="5"/>
  <c r="T30" i="5"/>
  <c r="K37" i="5"/>
  <c r="P37" i="5"/>
  <c r="O37" i="5"/>
  <c r="Q37" i="5"/>
  <c r="R37" i="5"/>
  <c r="T37" i="5"/>
  <c r="K57" i="5"/>
  <c r="P57" i="5"/>
  <c r="O57" i="5"/>
  <c r="Q57" i="5"/>
  <c r="R57" i="5"/>
  <c r="T57" i="5"/>
  <c r="K16" i="5"/>
  <c r="P16" i="5"/>
  <c r="O16" i="5"/>
  <c r="Q16" i="5"/>
  <c r="R16" i="5"/>
  <c r="T16" i="5"/>
  <c r="K42" i="5"/>
  <c r="P42" i="5"/>
  <c r="O42" i="5"/>
  <c r="Q42" i="5"/>
  <c r="R42" i="5"/>
  <c r="T42" i="5"/>
  <c r="K43" i="5"/>
  <c r="P43" i="5"/>
  <c r="O43" i="5"/>
  <c r="Q43" i="5"/>
  <c r="R43" i="5"/>
  <c r="T43" i="5"/>
  <c r="K56" i="5"/>
  <c r="P56" i="5"/>
  <c r="O56" i="5"/>
  <c r="Q56" i="5"/>
  <c r="R56" i="5"/>
  <c r="T56" i="5"/>
  <c r="K54" i="5"/>
  <c r="P54" i="5"/>
  <c r="O54" i="5"/>
  <c r="Q54" i="5"/>
  <c r="R54" i="5"/>
  <c r="T54" i="5"/>
  <c r="K27" i="5"/>
  <c r="P27" i="5"/>
  <c r="O27" i="5"/>
  <c r="Q27" i="5"/>
  <c r="R27" i="5"/>
  <c r="T27" i="5"/>
  <c r="K9" i="5"/>
  <c r="P9" i="5"/>
  <c r="O9" i="5"/>
  <c r="Q9" i="5"/>
  <c r="R9" i="5"/>
  <c r="T9" i="5"/>
  <c r="K33" i="5"/>
  <c r="P33" i="5"/>
  <c r="O33" i="5"/>
  <c r="Q33" i="5"/>
  <c r="R33" i="5"/>
  <c r="T33" i="5"/>
  <c r="T63" i="5"/>
  <c r="T64" i="5"/>
  <c r="S22" i="5"/>
  <c r="S38" i="5"/>
  <c r="S21" i="5"/>
  <c r="S13" i="5"/>
  <c r="S61" i="5"/>
  <c r="S36" i="5"/>
  <c r="S53" i="5"/>
  <c r="S49" i="5"/>
  <c r="S45" i="5"/>
  <c r="S11" i="5"/>
  <c r="S47" i="5"/>
  <c r="S44" i="5"/>
  <c r="S31" i="5"/>
  <c r="S51" i="5"/>
  <c r="S23" i="5"/>
  <c r="S19" i="5"/>
  <c r="S28" i="5"/>
  <c r="S20" i="5"/>
  <c r="S17" i="5"/>
  <c r="S41" i="5"/>
  <c r="S55" i="5"/>
  <c r="S59" i="5"/>
  <c r="S10" i="5"/>
  <c r="S52" i="5"/>
  <c r="S18" i="5"/>
  <c r="S25" i="5"/>
  <c r="S26" i="5"/>
  <c r="S24" i="5"/>
  <c r="S14" i="5"/>
  <c r="S40" i="5"/>
  <c r="S60" i="5"/>
  <c r="S34" i="5"/>
  <c r="S58" i="5"/>
  <c r="S48" i="5"/>
  <c r="S29" i="5"/>
  <c r="S12" i="5"/>
  <c r="S15" i="5"/>
  <c r="S39" i="5"/>
  <c r="S50" i="5"/>
  <c r="S35" i="5"/>
  <c r="S46" i="5"/>
  <c r="S32" i="5"/>
  <c r="S30" i="5"/>
  <c r="S37" i="5"/>
  <c r="S57" i="5"/>
  <c r="S16" i="5"/>
  <c r="S42" i="5"/>
  <c r="S43" i="5"/>
  <c r="S56" i="5"/>
  <c r="S54" i="5"/>
  <c r="S27" i="5"/>
  <c r="S9" i="5"/>
  <c r="S33" i="5"/>
  <c r="S63" i="5"/>
  <c r="U63" i="5"/>
  <c r="N33" i="5"/>
  <c r="N9" i="5"/>
  <c r="N27" i="5"/>
  <c r="N54" i="5"/>
  <c r="N56" i="5"/>
  <c r="N43" i="5"/>
  <c r="N42" i="5"/>
  <c r="N16" i="5"/>
  <c r="N57" i="5"/>
  <c r="N37" i="5"/>
  <c r="N30" i="5"/>
  <c r="N32" i="5"/>
  <c r="N46" i="5"/>
  <c r="N35" i="5"/>
  <c r="N50" i="5"/>
  <c r="N39" i="5"/>
  <c r="N15" i="5"/>
  <c r="N12" i="5"/>
  <c r="N29" i="5"/>
  <c r="N48" i="5"/>
  <c r="N58" i="5"/>
  <c r="N34" i="5"/>
  <c r="N60" i="5"/>
  <c r="N40" i="5"/>
  <c r="N14" i="5"/>
  <c r="N24" i="5"/>
  <c r="N26" i="5"/>
  <c r="N25" i="5"/>
  <c r="N18" i="5"/>
  <c r="N52" i="5"/>
  <c r="N10" i="5"/>
  <c r="N59" i="5"/>
  <c r="N55" i="5"/>
  <c r="N41" i="5"/>
  <c r="N17" i="5"/>
  <c r="N20" i="5"/>
  <c r="N28" i="5"/>
  <c r="N19" i="5"/>
  <c r="N23" i="5"/>
  <c r="N51" i="5"/>
  <c r="N31" i="5"/>
  <c r="N44" i="5"/>
  <c r="N47" i="5"/>
  <c r="N11" i="5"/>
  <c r="N45" i="5"/>
  <c r="N49" i="5"/>
  <c r="N53" i="5"/>
  <c r="N36" i="5"/>
  <c r="N61" i="5"/>
  <c r="N13" i="5"/>
  <c r="N21" i="5"/>
  <c r="N38" i="5"/>
  <c r="N22" i="5"/>
  <c r="K30" i="4"/>
  <c r="P30" i="4"/>
  <c r="O30" i="4"/>
  <c r="Q30" i="4"/>
  <c r="R30" i="4"/>
  <c r="T30" i="4"/>
  <c r="K43" i="4"/>
  <c r="P43" i="4"/>
  <c r="O43" i="4"/>
  <c r="Q43" i="4"/>
  <c r="R43" i="4"/>
  <c r="T43" i="4"/>
  <c r="K15" i="4"/>
  <c r="P15" i="4"/>
  <c r="O15" i="4"/>
  <c r="Q15" i="4"/>
  <c r="R15" i="4"/>
  <c r="T15" i="4"/>
  <c r="K13" i="4"/>
  <c r="P13" i="4"/>
  <c r="O13" i="4"/>
  <c r="Q13" i="4"/>
  <c r="R13" i="4"/>
  <c r="T13" i="4"/>
  <c r="K61" i="4"/>
  <c r="P61" i="4"/>
  <c r="O61" i="4"/>
  <c r="Q61" i="4"/>
  <c r="R61" i="4"/>
  <c r="T61" i="4"/>
  <c r="K25" i="4"/>
  <c r="P25" i="4"/>
  <c r="O25" i="4"/>
  <c r="Q25" i="4"/>
  <c r="R25" i="4"/>
  <c r="T25" i="4"/>
  <c r="K54" i="4"/>
  <c r="P54" i="4"/>
  <c r="O54" i="4"/>
  <c r="Q54" i="4"/>
  <c r="R54" i="4"/>
  <c r="T54" i="4"/>
  <c r="K46" i="4"/>
  <c r="P46" i="4"/>
  <c r="O46" i="4"/>
  <c r="Q46" i="4"/>
  <c r="R46" i="4"/>
  <c r="T46" i="4"/>
  <c r="K47" i="4"/>
  <c r="P47" i="4"/>
  <c r="O47" i="4"/>
  <c r="Q47" i="4"/>
  <c r="R47" i="4"/>
  <c r="T47" i="4"/>
  <c r="K9" i="4"/>
  <c r="P9" i="4"/>
  <c r="O9" i="4"/>
  <c r="Q9" i="4"/>
  <c r="R9" i="4"/>
  <c r="T9" i="4"/>
  <c r="K51" i="4"/>
  <c r="P51" i="4"/>
  <c r="O51" i="4"/>
  <c r="Q51" i="4"/>
  <c r="R51" i="4"/>
  <c r="T51" i="4"/>
  <c r="K45" i="4"/>
  <c r="P45" i="4"/>
  <c r="O45" i="4"/>
  <c r="Q45" i="4"/>
  <c r="R45" i="4"/>
  <c r="T45" i="4"/>
  <c r="K24" i="4"/>
  <c r="P24" i="4"/>
  <c r="O24" i="4"/>
  <c r="Q24" i="4"/>
  <c r="R24" i="4"/>
  <c r="T24" i="4"/>
  <c r="K50" i="4"/>
  <c r="P50" i="4"/>
  <c r="O50" i="4"/>
  <c r="Q50" i="4"/>
  <c r="R50" i="4"/>
  <c r="T50" i="4"/>
  <c r="K23" i="4"/>
  <c r="P23" i="4"/>
  <c r="O23" i="4"/>
  <c r="Q23" i="4"/>
  <c r="R23" i="4"/>
  <c r="T23" i="4"/>
  <c r="K19" i="4"/>
  <c r="P19" i="4"/>
  <c r="O19" i="4"/>
  <c r="Q19" i="4"/>
  <c r="R19" i="4"/>
  <c r="T19" i="4"/>
  <c r="K28" i="4"/>
  <c r="P28" i="4"/>
  <c r="O28" i="4"/>
  <c r="Q28" i="4"/>
  <c r="R28" i="4"/>
  <c r="T28" i="4"/>
  <c r="K17" i="4"/>
  <c r="P17" i="4"/>
  <c r="O17" i="4"/>
  <c r="Q17" i="4"/>
  <c r="R17" i="4"/>
  <c r="T17" i="4"/>
  <c r="K27" i="4"/>
  <c r="P27" i="4"/>
  <c r="O27" i="4"/>
  <c r="Q27" i="4"/>
  <c r="R27" i="4"/>
  <c r="T27" i="4"/>
  <c r="K41" i="4"/>
  <c r="P41" i="4"/>
  <c r="O41" i="4"/>
  <c r="Q41" i="4"/>
  <c r="R41" i="4"/>
  <c r="T41" i="4"/>
  <c r="K57" i="4"/>
  <c r="P57" i="4"/>
  <c r="O57" i="4"/>
  <c r="Q57" i="4"/>
  <c r="R57" i="4"/>
  <c r="T57" i="4"/>
  <c r="K60" i="4"/>
  <c r="P60" i="4"/>
  <c r="O60" i="4"/>
  <c r="Q60" i="4"/>
  <c r="R60" i="4"/>
  <c r="T60" i="4"/>
  <c r="K10" i="4"/>
  <c r="P10" i="4"/>
  <c r="O10" i="4"/>
  <c r="Q10" i="4"/>
  <c r="R10" i="4"/>
  <c r="T10" i="4"/>
  <c r="K37" i="4"/>
  <c r="P37" i="4"/>
  <c r="O37" i="4"/>
  <c r="Q37" i="4"/>
  <c r="R37" i="4"/>
  <c r="T37" i="4"/>
  <c r="K21" i="4"/>
  <c r="P21" i="4"/>
  <c r="O21" i="4"/>
  <c r="Q21" i="4"/>
  <c r="R21" i="4"/>
  <c r="T21" i="4"/>
  <c r="K16" i="4"/>
  <c r="P16" i="4"/>
  <c r="O16" i="4"/>
  <c r="Q16" i="4"/>
  <c r="R16" i="4"/>
  <c r="T16" i="4"/>
  <c r="K34" i="4"/>
  <c r="P34" i="4"/>
  <c r="O34" i="4"/>
  <c r="Q34" i="4"/>
  <c r="R34" i="4"/>
  <c r="T34" i="4"/>
  <c r="K33" i="4"/>
  <c r="P33" i="4"/>
  <c r="O33" i="4"/>
  <c r="Q33" i="4"/>
  <c r="R33" i="4"/>
  <c r="T33" i="4"/>
  <c r="K32" i="4"/>
  <c r="P32" i="4"/>
  <c r="O32" i="4"/>
  <c r="Q32" i="4"/>
  <c r="R32" i="4"/>
  <c r="T32" i="4"/>
  <c r="K44" i="4"/>
  <c r="P44" i="4"/>
  <c r="O44" i="4"/>
  <c r="Q44" i="4"/>
  <c r="R44" i="4"/>
  <c r="T44" i="4"/>
  <c r="K59" i="4"/>
  <c r="P59" i="4"/>
  <c r="O59" i="4"/>
  <c r="Q59" i="4"/>
  <c r="R59" i="4"/>
  <c r="T59" i="4"/>
  <c r="K35" i="4"/>
  <c r="P35" i="4"/>
  <c r="O35" i="4"/>
  <c r="Q35" i="4"/>
  <c r="R35" i="4"/>
  <c r="T35" i="4"/>
  <c r="K58" i="4"/>
  <c r="P58" i="4"/>
  <c r="O58" i="4"/>
  <c r="Q58" i="4"/>
  <c r="R58" i="4"/>
  <c r="T58" i="4"/>
  <c r="K48" i="4"/>
  <c r="P48" i="4"/>
  <c r="O48" i="4"/>
  <c r="Q48" i="4"/>
  <c r="R48" i="4"/>
  <c r="T48" i="4"/>
  <c r="K26" i="4"/>
  <c r="P26" i="4"/>
  <c r="O26" i="4"/>
  <c r="Q26" i="4"/>
  <c r="R26" i="4"/>
  <c r="T26" i="4"/>
  <c r="K18" i="4"/>
  <c r="P18" i="4"/>
  <c r="O18" i="4"/>
  <c r="Q18" i="4"/>
  <c r="R18" i="4"/>
  <c r="T18" i="4"/>
  <c r="K14" i="4"/>
  <c r="P14" i="4"/>
  <c r="O14" i="4"/>
  <c r="Q14" i="4"/>
  <c r="R14" i="4"/>
  <c r="T14" i="4"/>
  <c r="K49" i="4"/>
  <c r="P49" i="4"/>
  <c r="O49" i="4"/>
  <c r="Q49" i="4"/>
  <c r="R49" i="4"/>
  <c r="T49" i="4"/>
  <c r="K53" i="4"/>
  <c r="P53" i="4"/>
  <c r="O53" i="4"/>
  <c r="Q53" i="4"/>
  <c r="R53" i="4"/>
  <c r="T53" i="4"/>
  <c r="K38" i="4"/>
  <c r="P38" i="4"/>
  <c r="O38" i="4"/>
  <c r="Q38" i="4"/>
  <c r="R38" i="4"/>
  <c r="T38" i="4"/>
  <c r="K39" i="4"/>
  <c r="P39" i="4"/>
  <c r="O39" i="4"/>
  <c r="Q39" i="4"/>
  <c r="R39" i="4"/>
  <c r="T39" i="4"/>
  <c r="K20" i="4"/>
  <c r="P20" i="4"/>
  <c r="O20" i="4"/>
  <c r="Q20" i="4"/>
  <c r="R20" i="4"/>
  <c r="T20" i="4"/>
  <c r="K31" i="4"/>
  <c r="P31" i="4"/>
  <c r="O31" i="4"/>
  <c r="Q31" i="4"/>
  <c r="R31" i="4"/>
  <c r="T31" i="4"/>
  <c r="K29" i="4"/>
  <c r="P29" i="4"/>
  <c r="O29" i="4"/>
  <c r="Q29" i="4"/>
  <c r="R29" i="4"/>
  <c r="T29" i="4"/>
  <c r="K52" i="4"/>
  <c r="P52" i="4"/>
  <c r="O52" i="4"/>
  <c r="Q52" i="4"/>
  <c r="R52" i="4"/>
  <c r="T52" i="4"/>
  <c r="K12" i="4"/>
  <c r="P12" i="4"/>
  <c r="O12" i="4"/>
  <c r="Q12" i="4"/>
  <c r="R12" i="4"/>
  <c r="T12" i="4"/>
  <c r="K40" i="4"/>
  <c r="P40" i="4"/>
  <c r="O40" i="4"/>
  <c r="Q40" i="4"/>
  <c r="R40" i="4"/>
  <c r="T40" i="4"/>
  <c r="K42" i="4"/>
  <c r="P42" i="4"/>
  <c r="O42" i="4"/>
  <c r="Q42" i="4"/>
  <c r="R42" i="4"/>
  <c r="T42" i="4"/>
  <c r="K56" i="4"/>
  <c r="P56" i="4"/>
  <c r="O56" i="4"/>
  <c r="Q56" i="4"/>
  <c r="R56" i="4"/>
  <c r="T56" i="4"/>
  <c r="K55" i="4"/>
  <c r="P55" i="4"/>
  <c r="O55" i="4"/>
  <c r="Q55" i="4"/>
  <c r="R55" i="4"/>
  <c r="T55" i="4"/>
  <c r="K22" i="4"/>
  <c r="P22" i="4"/>
  <c r="O22" i="4"/>
  <c r="Q22" i="4"/>
  <c r="R22" i="4"/>
  <c r="T22" i="4"/>
  <c r="K11" i="4"/>
  <c r="P11" i="4"/>
  <c r="O11" i="4"/>
  <c r="Q11" i="4"/>
  <c r="R11" i="4"/>
  <c r="T11" i="4"/>
  <c r="K36" i="4"/>
  <c r="P36" i="4"/>
  <c r="O36" i="4"/>
  <c r="Q36" i="4"/>
  <c r="R36" i="4"/>
  <c r="T36" i="4"/>
  <c r="T63" i="4"/>
  <c r="T64" i="4"/>
  <c r="S30" i="4"/>
  <c r="S43" i="4"/>
  <c r="S15" i="4"/>
  <c r="S13" i="4"/>
  <c r="S61" i="4"/>
  <c r="S25" i="4"/>
  <c r="S54" i="4"/>
  <c r="S46" i="4"/>
  <c r="S47" i="4"/>
  <c r="S9" i="4"/>
  <c r="S51" i="4"/>
  <c r="S45" i="4"/>
  <c r="S24" i="4"/>
  <c r="S50" i="4"/>
  <c r="S23" i="4"/>
  <c r="S19" i="4"/>
  <c r="S28" i="4"/>
  <c r="S17" i="4"/>
  <c r="S27" i="4"/>
  <c r="S41" i="4"/>
  <c r="S57" i="4"/>
  <c r="S60" i="4"/>
  <c r="S10" i="4"/>
  <c r="S37" i="4"/>
  <c r="S21" i="4"/>
  <c r="S16" i="4"/>
  <c r="S34" i="4"/>
  <c r="S33" i="4"/>
  <c r="S32" i="4"/>
  <c r="S44" i="4"/>
  <c r="S59" i="4"/>
  <c r="S35" i="4"/>
  <c r="S58" i="4"/>
  <c r="S48" i="4"/>
  <c r="S26" i="4"/>
  <c r="S18" i="4"/>
  <c r="S14" i="4"/>
  <c r="S49" i="4"/>
  <c r="S53" i="4"/>
  <c r="S38" i="4"/>
  <c r="S39" i="4"/>
  <c r="S20" i="4"/>
  <c r="S31" i="4"/>
  <c r="S29" i="4"/>
  <c r="S52" i="4"/>
  <c r="S12" i="4"/>
  <c r="S40" i="4"/>
  <c r="S42" i="4"/>
  <c r="S56" i="4"/>
  <c r="S55" i="4"/>
  <c r="S22" i="4"/>
  <c r="S11" i="4"/>
  <c r="S36" i="4"/>
  <c r="S63" i="4"/>
  <c r="U63" i="4"/>
  <c r="N36" i="4"/>
  <c r="N11" i="4"/>
  <c r="N22" i="4"/>
  <c r="N55" i="4"/>
  <c r="N56" i="4"/>
  <c r="N42" i="4"/>
  <c r="N40" i="4"/>
  <c r="N12" i="4"/>
  <c r="N52" i="4"/>
  <c r="N29" i="4"/>
  <c r="N31" i="4"/>
  <c r="N20" i="4"/>
  <c r="N39" i="4"/>
  <c r="N38" i="4"/>
  <c r="N53" i="4"/>
  <c r="N49" i="4"/>
  <c r="N14" i="4"/>
  <c r="N18" i="4"/>
  <c r="N26" i="4"/>
  <c r="N48" i="4"/>
  <c r="N58" i="4"/>
  <c r="N35" i="4"/>
  <c r="N59" i="4"/>
  <c r="N44" i="4"/>
  <c r="N32" i="4"/>
  <c r="N33" i="4"/>
  <c r="N34" i="4"/>
  <c r="N16" i="4"/>
  <c r="N21" i="4"/>
  <c r="N37" i="4"/>
  <c r="N10" i="4"/>
  <c r="N60" i="4"/>
  <c r="N57" i="4"/>
  <c r="N41" i="4"/>
  <c r="N27" i="4"/>
  <c r="N17" i="4"/>
  <c r="N28" i="4"/>
  <c r="N19" i="4"/>
  <c r="N23" i="4"/>
  <c r="N50" i="4"/>
  <c r="N24" i="4"/>
  <c r="N45" i="4"/>
  <c r="N51" i="4"/>
  <c r="N9" i="4"/>
  <c r="N47" i="4"/>
  <c r="N46" i="4"/>
  <c r="N54" i="4"/>
  <c r="N25" i="4"/>
  <c r="N61" i="4"/>
  <c r="N13" i="4"/>
  <c r="N15" i="4"/>
  <c r="N43" i="4"/>
  <c r="N30" i="4"/>
  <c r="K25" i="3"/>
  <c r="P25" i="3"/>
  <c r="O25" i="3"/>
  <c r="Q25" i="3"/>
  <c r="R25" i="3"/>
  <c r="T25" i="3"/>
  <c r="K41" i="3"/>
  <c r="P41" i="3"/>
  <c r="O41" i="3"/>
  <c r="Q41" i="3"/>
  <c r="R41" i="3"/>
  <c r="T41" i="3"/>
  <c r="K24" i="3"/>
  <c r="P24" i="3"/>
  <c r="O24" i="3"/>
  <c r="Q24" i="3"/>
  <c r="R24" i="3"/>
  <c r="T24" i="3"/>
  <c r="K11" i="3"/>
  <c r="P11" i="3"/>
  <c r="O11" i="3"/>
  <c r="Q11" i="3"/>
  <c r="R11" i="3"/>
  <c r="T11" i="3"/>
  <c r="K61" i="3"/>
  <c r="P61" i="3"/>
  <c r="O61" i="3"/>
  <c r="Q61" i="3"/>
  <c r="R61" i="3"/>
  <c r="T61" i="3"/>
  <c r="K39" i="3"/>
  <c r="P39" i="3"/>
  <c r="O39" i="3"/>
  <c r="Q39" i="3"/>
  <c r="R39" i="3"/>
  <c r="T39" i="3"/>
  <c r="K53" i="3"/>
  <c r="P53" i="3"/>
  <c r="O53" i="3"/>
  <c r="Q53" i="3"/>
  <c r="R53" i="3"/>
  <c r="T53" i="3"/>
  <c r="K46" i="3"/>
  <c r="P46" i="3"/>
  <c r="O46" i="3"/>
  <c r="Q46" i="3"/>
  <c r="R46" i="3"/>
  <c r="T46" i="3"/>
  <c r="K48" i="3"/>
  <c r="P48" i="3"/>
  <c r="O48" i="3"/>
  <c r="Q48" i="3"/>
  <c r="R48" i="3"/>
  <c r="T48" i="3"/>
  <c r="K15" i="3"/>
  <c r="P15" i="3"/>
  <c r="O15" i="3"/>
  <c r="Q15" i="3"/>
  <c r="R15" i="3"/>
  <c r="T15" i="3"/>
  <c r="K52" i="3"/>
  <c r="P52" i="3"/>
  <c r="O52" i="3"/>
  <c r="Q52" i="3"/>
  <c r="R52" i="3"/>
  <c r="T52" i="3"/>
  <c r="K44" i="3"/>
  <c r="P44" i="3"/>
  <c r="O44" i="3"/>
  <c r="Q44" i="3"/>
  <c r="R44" i="3"/>
  <c r="T44" i="3"/>
  <c r="K29" i="3"/>
  <c r="P29" i="3"/>
  <c r="O29" i="3"/>
  <c r="Q29" i="3"/>
  <c r="R29" i="3"/>
  <c r="T29" i="3"/>
  <c r="K50" i="3"/>
  <c r="P50" i="3"/>
  <c r="O50" i="3"/>
  <c r="Q50" i="3"/>
  <c r="R50" i="3"/>
  <c r="T50" i="3"/>
  <c r="K26" i="3"/>
  <c r="P26" i="3"/>
  <c r="O26" i="3"/>
  <c r="Q26" i="3"/>
  <c r="R26" i="3"/>
  <c r="T26" i="3"/>
  <c r="K13" i="3"/>
  <c r="P13" i="3"/>
  <c r="O13" i="3"/>
  <c r="Q13" i="3"/>
  <c r="R13" i="3"/>
  <c r="T13" i="3"/>
  <c r="K35" i="3"/>
  <c r="P35" i="3"/>
  <c r="O35" i="3"/>
  <c r="Q35" i="3"/>
  <c r="R35" i="3"/>
  <c r="T35" i="3"/>
  <c r="K21" i="3"/>
  <c r="P21" i="3"/>
  <c r="O21" i="3"/>
  <c r="Q21" i="3"/>
  <c r="R21" i="3"/>
  <c r="T21" i="3"/>
  <c r="K17" i="3"/>
  <c r="P17" i="3"/>
  <c r="O17" i="3"/>
  <c r="Q17" i="3"/>
  <c r="R17" i="3"/>
  <c r="T17" i="3"/>
  <c r="K37" i="3"/>
  <c r="P37" i="3"/>
  <c r="O37" i="3"/>
  <c r="Q37" i="3"/>
  <c r="R37" i="3"/>
  <c r="T37" i="3"/>
  <c r="K54" i="3"/>
  <c r="P54" i="3"/>
  <c r="O54" i="3"/>
  <c r="Q54" i="3"/>
  <c r="R54" i="3"/>
  <c r="T54" i="3"/>
  <c r="K60" i="3"/>
  <c r="P60" i="3"/>
  <c r="O60" i="3"/>
  <c r="Q60" i="3"/>
  <c r="R60" i="3"/>
  <c r="T60" i="3"/>
  <c r="K10" i="3"/>
  <c r="P10" i="3"/>
  <c r="O10" i="3"/>
  <c r="Q10" i="3"/>
  <c r="R10" i="3"/>
  <c r="T10" i="3"/>
  <c r="K36" i="3"/>
  <c r="P36" i="3"/>
  <c r="O36" i="3"/>
  <c r="Q36" i="3"/>
  <c r="R36" i="3"/>
  <c r="T36" i="3"/>
  <c r="K18" i="3"/>
  <c r="P18" i="3"/>
  <c r="O18" i="3"/>
  <c r="Q18" i="3"/>
  <c r="R18" i="3"/>
  <c r="T18" i="3"/>
  <c r="K19" i="3"/>
  <c r="P19" i="3"/>
  <c r="O19" i="3"/>
  <c r="Q19" i="3"/>
  <c r="R19" i="3"/>
  <c r="T19" i="3"/>
  <c r="K31" i="3"/>
  <c r="P31" i="3"/>
  <c r="O31" i="3"/>
  <c r="Q31" i="3"/>
  <c r="R31" i="3"/>
  <c r="T31" i="3"/>
  <c r="K20" i="3"/>
  <c r="P20" i="3"/>
  <c r="O20" i="3"/>
  <c r="Q20" i="3"/>
  <c r="R20" i="3"/>
  <c r="T20" i="3"/>
  <c r="K27" i="3"/>
  <c r="P27" i="3"/>
  <c r="O27" i="3"/>
  <c r="Q27" i="3"/>
  <c r="R27" i="3"/>
  <c r="T27" i="3"/>
  <c r="K45" i="3"/>
  <c r="P45" i="3"/>
  <c r="O45" i="3"/>
  <c r="Q45" i="3"/>
  <c r="R45" i="3"/>
  <c r="T45" i="3"/>
  <c r="K59" i="3"/>
  <c r="P59" i="3"/>
  <c r="O59" i="3"/>
  <c r="Q59" i="3"/>
  <c r="R59" i="3"/>
  <c r="T59" i="3"/>
  <c r="K38" i="3"/>
  <c r="P38" i="3"/>
  <c r="O38" i="3"/>
  <c r="Q38" i="3"/>
  <c r="R38" i="3"/>
  <c r="T38" i="3"/>
  <c r="K57" i="3"/>
  <c r="P57" i="3"/>
  <c r="O57" i="3"/>
  <c r="Q57" i="3"/>
  <c r="R57" i="3"/>
  <c r="T57" i="3"/>
  <c r="K51" i="3"/>
  <c r="P51" i="3"/>
  <c r="O51" i="3"/>
  <c r="Q51" i="3"/>
  <c r="R51" i="3"/>
  <c r="T51" i="3"/>
  <c r="K32" i="3"/>
  <c r="P32" i="3"/>
  <c r="O32" i="3"/>
  <c r="Q32" i="3"/>
  <c r="R32" i="3"/>
  <c r="T32" i="3"/>
  <c r="K16" i="3"/>
  <c r="P16" i="3"/>
  <c r="O16" i="3"/>
  <c r="Q16" i="3"/>
  <c r="R16" i="3"/>
  <c r="T16" i="3"/>
  <c r="K12" i="3"/>
  <c r="P12" i="3"/>
  <c r="O12" i="3"/>
  <c r="Q12" i="3"/>
  <c r="R12" i="3"/>
  <c r="T12" i="3"/>
  <c r="K47" i="3"/>
  <c r="P47" i="3"/>
  <c r="O47" i="3"/>
  <c r="Q47" i="3"/>
  <c r="R47" i="3"/>
  <c r="T47" i="3"/>
  <c r="K33" i="3"/>
  <c r="P33" i="3"/>
  <c r="O33" i="3"/>
  <c r="Q33" i="3"/>
  <c r="R33" i="3"/>
  <c r="T33" i="3"/>
  <c r="K40" i="3"/>
  <c r="P40" i="3"/>
  <c r="O40" i="3"/>
  <c r="Q40" i="3"/>
  <c r="R40" i="3"/>
  <c r="T40" i="3"/>
  <c r="K42" i="3"/>
  <c r="P42" i="3"/>
  <c r="O42" i="3"/>
  <c r="Q42" i="3"/>
  <c r="R42" i="3"/>
  <c r="T42" i="3"/>
  <c r="K23" i="3"/>
  <c r="P23" i="3"/>
  <c r="O23" i="3"/>
  <c r="Q23" i="3"/>
  <c r="R23" i="3"/>
  <c r="T23" i="3"/>
  <c r="K28" i="3"/>
  <c r="P28" i="3"/>
  <c r="O28" i="3"/>
  <c r="Q28" i="3"/>
  <c r="R28" i="3"/>
  <c r="T28" i="3"/>
  <c r="K30" i="3"/>
  <c r="P30" i="3"/>
  <c r="O30" i="3"/>
  <c r="Q30" i="3"/>
  <c r="R30" i="3"/>
  <c r="T30" i="3"/>
  <c r="K58" i="3"/>
  <c r="P58" i="3"/>
  <c r="O58" i="3"/>
  <c r="Q58" i="3"/>
  <c r="R58" i="3"/>
  <c r="T58" i="3"/>
  <c r="K14" i="3"/>
  <c r="P14" i="3"/>
  <c r="O14" i="3"/>
  <c r="Q14" i="3"/>
  <c r="R14" i="3"/>
  <c r="T14" i="3"/>
  <c r="K49" i="3"/>
  <c r="P49" i="3"/>
  <c r="O49" i="3"/>
  <c r="Q49" i="3"/>
  <c r="R49" i="3"/>
  <c r="T49" i="3"/>
  <c r="K43" i="3"/>
  <c r="P43" i="3"/>
  <c r="O43" i="3"/>
  <c r="Q43" i="3"/>
  <c r="R43" i="3"/>
  <c r="T43" i="3"/>
  <c r="K56" i="3"/>
  <c r="P56" i="3"/>
  <c r="O56" i="3"/>
  <c r="Q56" i="3"/>
  <c r="R56" i="3"/>
  <c r="T56" i="3"/>
  <c r="K55" i="3"/>
  <c r="P55" i="3"/>
  <c r="O55" i="3"/>
  <c r="Q55" i="3"/>
  <c r="R55" i="3"/>
  <c r="T55" i="3"/>
  <c r="K22" i="3"/>
  <c r="P22" i="3"/>
  <c r="O22" i="3"/>
  <c r="Q22" i="3"/>
  <c r="R22" i="3"/>
  <c r="T22" i="3"/>
  <c r="K9" i="3"/>
  <c r="P9" i="3"/>
  <c r="O9" i="3"/>
  <c r="Q9" i="3"/>
  <c r="R9" i="3"/>
  <c r="T9" i="3"/>
  <c r="K34" i="3"/>
  <c r="P34" i="3"/>
  <c r="O34" i="3"/>
  <c r="Q34" i="3"/>
  <c r="R34" i="3"/>
  <c r="T34" i="3"/>
  <c r="T63" i="3"/>
  <c r="T64" i="3"/>
  <c r="S25" i="3"/>
  <c r="S41" i="3"/>
  <c r="S24" i="3"/>
  <c r="S11" i="3"/>
  <c r="S61" i="3"/>
  <c r="S39" i="3"/>
  <c r="S53" i="3"/>
  <c r="S46" i="3"/>
  <c r="S48" i="3"/>
  <c r="S15" i="3"/>
  <c r="S52" i="3"/>
  <c r="S44" i="3"/>
  <c r="S29" i="3"/>
  <c r="S50" i="3"/>
  <c r="S26" i="3"/>
  <c r="S13" i="3"/>
  <c r="S35" i="3"/>
  <c r="S21" i="3"/>
  <c r="S17" i="3"/>
  <c r="S37" i="3"/>
  <c r="S54" i="3"/>
  <c r="S60" i="3"/>
  <c r="S10" i="3"/>
  <c r="S36" i="3"/>
  <c r="S18" i="3"/>
  <c r="S19" i="3"/>
  <c r="S31" i="3"/>
  <c r="S20" i="3"/>
  <c r="S27" i="3"/>
  <c r="S45" i="3"/>
  <c r="S59" i="3"/>
  <c r="S38" i="3"/>
  <c r="S57" i="3"/>
  <c r="S51" i="3"/>
  <c r="S32" i="3"/>
  <c r="S16" i="3"/>
  <c r="S12" i="3"/>
  <c r="S47" i="3"/>
  <c r="S33" i="3"/>
  <c r="S40" i="3"/>
  <c r="S42" i="3"/>
  <c r="S23" i="3"/>
  <c r="S28" i="3"/>
  <c r="S30" i="3"/>
  <c r="S58" i="3"/>
  <c r="S14" i="3"/>
  <c r="S49" i="3"/>
  <c r="S43" i="3"/>
  <c r="S56" i="3"/>
  <c r="S55" i="3"/>
  <c r="S22" i="3"/>
  <c r="S9" i="3"/>
  <c r="S34" i="3"/>
  <c r="S63" i="3"/>
  <c r="U63" i="3"/>
  <c r="N34" i="3"/>
  <c r="N9" i="3"/>
  <c r="N22" i="3"/>
  <c r="N55" i="3"/>
  <c r="N56" i="3"/>
  <c r="N43" i="3"/>
  <c r="N49" i="3"/>
  <c r="N14" i="3"/>
  <c r="N58" i="3"/>
  <c r="N30" i="3"/>
  <c r="N28" i="3"/>
  <c r="N23" i="3"/>
  <c r="N42" i="3"/>
  <c r="N40" i="3"/>
  <c r="N33" i="3"/>
  <c r="N47" i="3"/>
  <c r="N12" i="3"/>
  <c r="N16" i="3"/>
  <c r="N32" i="3"/>
  <c r="N51" i="3"/>
  <c r="N57" i="3"/>
  <c r="N38" i="3"/>
  <c r="N59" i="3"/>
  <c r="N45" i="3"/>
  <c r="N27" i="3"/>
  <c r="N20" i="3"/>
  <c r="N31" i="3"/>
  <c r="N19" i="3"/>
  <c r="N18" i="3"/>
  <c r="N36" i="3"/>
  <c r="N10" i="3"/>
  <c r="N60" i="3"/>
  <c r="N54" i="3"/>
  <c r="N37" i="3"/>
  <c r="N17" i="3"/>
  <c r="N21" i="3"/>
  <c r="N35" i="3"/>
  <c r="N13" i="3"/>
  <c r="N26" i="3"/>
  <c r="N50" i="3"/>
  <c r="N29" i="3"/>
  <c r="N44" i="3"/>
  <c r="N52" i="3"/>
  <c r="N15" i="3"/>
  <c r="N48" i="3"/>
  <c r="N46" i="3"/>
  <c r="N53" i="3"/>
  <c r="N39" i="3"/>
  <c r="N61" i="3"/>
  <c r="N11" i="3"/>
  <c r="N24" i="3"/>
  <c r="N41" i="3"/>
  <c r="N25" i="3"/>
  <c r="P61" i="2"/>
  <c r="O61" i="2"/>
  <c r="Q61" i="2"/>
  <c r="R61" i="2"/>
  <c r="T61" i="2"/>
  <c r="K60" i="2"/>
  <c r="P60" i="2"/>
  <c r="O60" i="2"/>
  <c r="Q60" i="2"/>
  <c r="R60" i="2"/>
  <c r="T60" i="2"/>
  <c r="K59" i="2"/>
  <c r="P59" i="2"/>
  <c r="O59" i="2"/>
  <c r="Q59" i="2"/>
  <c r="R59" i="2"/>
  <c r="T59" i="2"/>
  <c r="K58" i="2"/>
  <c r="P58" i="2"/>
  <c r="O58" i="2"/>
  <c r="Q58" i="2"/>
  <c r="R58" i="2"/>
  <c r="T58" i="2"/>
  <c r="K57" i="2"/>
  <c r="P57" i="2"/>
  <c r="O57" i="2"/>
  <c r="Q57" i="2"/>
  <c r="R57" i="2"/>
  <c r="T57" i="2"/>
  <c r="K56" i="2"/>
  <c r="P56" i="2"/>
  <c r="O56" i="2"/>
  <c r="Q56" i="2"/>
  <c r="R56" i="2"/>
  <c r="T56" i="2"/>
  <c r="K55" i="2"/>
  <c r="P55" i="2"/>
  <c r="O55" i="2"/>
  <c r="Q55" i="2"/>
  <c r="R55" i="2"/>
  <c r="T55" i="2"/>
  <c r="K54" i="2"/>
  <c r="P54" i="2"/>
  <c r="O54" i="2"/>
  <c r="Q54" i="2"/>
  <c r="R54" i="2"/>
  <c r="T54" i="2"/>
  <c r="K53" i="2"/>
  <c r="P53" i="2"/>
  <c r="O53" i="2"/>
  <c r="Q53" i="2"/>
  <c r="R53" i="2"/>
  <c r="T53" i="2"/>
  <c r="K52" i="2"/>
  <c r="P52" i="2"/>
  <c r="O52" i="2"/>
  <c r="Q52" i="2"/>
  <c r="R52" i="2"/>
  <c r="T52" i="2"/>
  <c r="K51" i="2"/>
  <c r="P51" i="2"/>
  <c r="O51" i="2"/>
  <c r="Q51" i="2"/>
  <c r="R51" i="2"/>
  <c r="T51" i="2"/>
  <c r="K50" i="2"/>
  <c r="P50" i="2"/>
  <c r="O50" i="2"/>
  <c r="Q50" i="2"/>
  <c r="R50" i="2"/>
  <c r="T50" i="2"/>
  <c r="K49" i="2"/>
  <c r="P49" i="2"/>
  <c r="O49" i="2"/>
  <c r="Q49" i="2"/>
  <c r="R49" i="2"/>
  <c r="T49" i="2"/>
  <c r="K48" i="2"/>
  <c r="P48" i="2"/>
  <c r="O48" i="2"/>
  <c r="Q48" i="2"/>
  <c r="R48" i="2"/>
  <c r="T48" i="2"/>
  <c r="K47" i="2"/>
  <c r="P47" i="2"/>
  <c r="O47" i="2"/>
  <c r="Q47" i="2"/>
  <c r="R47" i="2"/>
  <c r="T47" i="2"/>
  <c r="K46" i="2"/>
  <c r="P46" i="2"/>
  <c r="O46" i="2"/>
  <c r="Q46" i="2"/>
  <c r="R46" i="2"/>
  <c r="T46" i="2"/>
  <c r="K45" i="2"/>
  <c r="P45" i="2"/>
  <c r="O45" i="2"/>
  <c r="Q45" i="2"/>
  <c r="R45" i="2"/>
  <c r="T45" i="2"/>
  <c r="K44" i="2"/>
  <c r="P44" i="2"/>
  <c r="O44" i="2"/>
  <c r="Q44" i="2"/>
  <c r="R44" i="2"/>
  <c r="T44" i="2"/>
  <c r="K43" i="2"/>
  <c r="P43" i="2"/>
  <c r="O43" i="2"/>
  <c r="Q43" i="2"/>
  <c r="R43" i="2"/>
  <c r="T43" i="2"/>
  <c r="K42" i="2"/>
  <c r="P42" i="2"/>
  <c r="O42" i="2"/>
  <c r="Q42" i="2"/>
  <c r="R42" i="2"/>
  <c r="T42" i="2"/>
  <c r="K41" i="2"/>
  <c r="P41" i="2"/>
  <c r="O41" i="2"/>
  <c r="Q41" i="2"/>
  <c r="R41" i="2"/>
  <c r="T41" i="2"/>
  <c r="K40" i="2"/>
  <c r="P40" i="2"/>
  <c r="O40" i="2"/>
  <c r="Q40" i="2"/>
  <c r="R40" i="2"/>
  <c r="T40" i="2"/>
  <c r="K39" i="2"/>
  <c r="P39" i="2"/>
  <c r="O39" i="2"/>
  <c r="Q39" i="2"/>
  <c r="R39" i="2"/>
  <c r="T39" i="2"/>
  <c r="K38" i="2"/>
  <c r="P38" i="2"/>
  <c r="O38" i="2"/>
  <c r="Q38" i="2"/>
  <c r="R38" i="2"/>
  <c r="T38" i="2"/>
  <c r="K37" i="2"/>
  <c r="P37" i="2"/>
  <c r="O37" i="2"/>
  <c r="Q37" i="2"/>
  <c r="R37" i="2"/>
  <c r="T37" i="2"/>
  <c r="K36" i="2"/>
  <c r="P36" i="2"/>
  <c r="O36" i="2"/>
  <c r="Q36" i="2"/>
  <c r="R36" i="2"/>
  <c r="T36" i="2"/>
  <c r="K35" i="2"/>
  <c r="P35" i="2"/>
  <c r="O35" i="2"/>
  <c r="Q35" i="2"/>
  <c r="R35" i="2"/>
  <c r="T35" i="2"/>
  <c r="K34" i="2"/>
  <c r="P34" i="2"/>
  <c r="O34" i="2"/>
  <c r="Q34" i="2"/>
  <c r="R34" i="2"/>
  <c r="T34" i="2"/>
  <c r="K33" i="2"/>
  <c r="P33" i="2"/>
  <c r="O33" i="2"/>
  <c r="Q33" i="2"/>
  <c r="R33" i="2"/>
  <c r="T33" i="2"/>
  <c r="K32" i="2"/>
  <c r="P32" i="2"/>
  <c r="O32" i="2"/>
  <c r="Q32" i="2"/>
  <c r="R32" i="2"/>
  <c r="T32" i="2"/>
  <c r="K31" i="2"/>
  <c r="P31" i="2"/>
  <c r="O31" i="2"/>
  <c r="Q31" i="2"/>
  <c r="R31" i="2"/>
  <c r="T31" i="2"/>
  <c r="K30" i="2"/>
  <c r="P30" i="2"/>
  <c r="O30" i="2"/>
  <c r="Q30" i="2"/>
  <c r="R30" i="2"/>
  <c r="T30" i="2"/>
  <c r="K29" i="2"/>
  <c r="P29" i="2"/>
  <c r="O29" i="2"/>
  <c r="Q29" i="2"/>
  <c r="R29" i="2"/>
  <c r="T29" i="2"/>
  <c r="K28" i="2"/>
  <c r="P28" i="2"/>
  <c r="O28" i="2"/>
  <c r="Q28" i="2"/>
  <c r="R28" i="2"/>
  <c r="T28" i="2"/>
  <c r="K27" i="2"/>
  <c r="P27" i="2"/>
  <c r="O27" i="2"/>
  <c r="Q27" i="2"/>
  <c r="R27" i="2"/>
  <c r="T27" i="2"/>
  <c r="K26" i="2"/>
  <c r="P26" i="2"/>
  <c r="O26" i="2"/>
  <c r="Q26" i="2"/>
  <c r="R26" i="2"/>
  <c r="T26" i="2"/>
  <c r="K25" i="2"/>
  <c r="P25" i="2"/>
  <c r="O25" i="2"/>
  <c r="Q25" i="2"/>
  <c r="R25" i="2"/>
  <c r="T25" i="2"/>
  <c r="K24" i="2"/>
  <c r="P24" i="2"/>
  <c r="O24" i="2"/>
  <c r="Q24" i="2"/>
  <c r="R24" i="2"/>
  <c r="T24" i="2"/>
  <c r="K23" i="2"/>
  <c r="P23" i="2"/>
  <c r="O23" i="2"/>
  <c r="Q23" i="2"/>
  <c r="R23" i="2"/>
  <c r="T23" i="2"/>
  <c r="K22" i="2"/>
  <c r="P22" i="2"/>
  <c r="O22" i="2"/>
  <c r="Q22" i="2"/>
  <c r="R22" i="2"/>
  <c r="T22" i="2"/>
  <c r="K21" i="2"/>
  <c r="P21" i="2"/>
  <c r="O21" i="2"/>
  <c r="Q21" i="2"/>
  <c r="R21" i="2"/>
  <c r="T21" i="2"/>
  <c r="K20" i="2"/>
  <c r="P20" i="2"/>
  <c r="O20" i="2"/>
  <c r="Q20" i="2"/>
  <c r="R20" i="2"/>
  <c r="T20" i="2"/>
  <c r="K19" i="2"/>
  <c r="P19" i="2"/>
  <c r="O19" i="2"/>
  <c r="Q19" i="2"/>
  <c r="R19" i="2"/>
  <c r="T19" i="2"/>
  <c r="K18" i="2"/>
  <c r="P18" i="2"/>
  <c r="O18" i="2"/>
  <c r="Q18" i="2"/>
  <c r="R18" i="2"/>
  <c r="T18" i="2"/>
  <c r="K17" i="2"/>
  <c r="P17" i="2"/>
  <c r="O17" i="2"/>
  <c r="Q17" i="2"/>
  <c r="R17" i="2"/>
  <c r="T17" i="2"/>
  <c r="K16" i="2"/>
  <c r="P16" i="2"/>
  <c r="O16" i="2"/>
  <c r="Q16" i="2"/>
  <c r="R16" i="2"/>
  <c r="T16" i="2"/>
  <c r="K15" i="2"/>
  <c r="P15" i="2"/>
  <c r="O15" i="2"/>
  <c r="Q15" i="2"/>
  <c r="R15" i="2"/>
  <c r="T15" i="2"/>
  <c r="K14" i="2"/>
  <c r="P14" i="2"/>
  <c r="O14" i="2"/>
  <c r="Q14" i="2"/>
  <c r="R14" i="2"/>
  <c r="T14" i="2"/>
  <c r="K13" i="2"/>
  <c r="P13" i="2"/>
  <c r="O13" i="2"/>
  <c r="Q13" i="2"/>
  <c r="R13" i="2"/>
  <c r="T13" i="2"/>
  <c r="K12" i="2"/>
  <c r="P12" i="2"/>
  <c r="O12" i="2"/>
  <c r="Q12" i="2"/>
  <c r="R12" i="2"/>
  <c r="T12" i="2"/>
  <c r="K11" i="2"/>
  <c r="P11" i="2"/>
  <c r="O11" i="2"/>
  <c r="Q11" i="2"/>
  <c r="R11" i="2"/>
  <c r="T11" i="2"/>
  <c r="K10" i="2"/>
  <c r="P10" i="2"/>
  <c r="O10" i="2"/>
  <c r="Q10" i="2"/>
  <c r="R10" i="2"/>
  <c r="T10" i="2"/>
  <c r="K9" i="2"/>
  <c r="P9" i="2"/>
  <c r="O9" i="2"/>
  <c r="Q9" i="2"/>
  <c r="R9" i="2"/>
  <c r="T9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51" i="2"/>
  <c r="S36" i="2"/>
  <c r="S41" i="2"/>
  <c r="S30" i="2"/>
  <c r="S58" i="2"/>
  <c r="S47" i="2"/>
  <c r="S46" i="2"/>
  <c r="S57" i="2"/>
  <c r="S53" i="2"/>
  <c r="S33" i="2"/>
  <c r="S48" i="2"/>
  <c r="S49" i="2"/>
  <c r="S50" i="2"/>
  <c r="S52" i="2"/>
  <c r="S54" i="2"/>
  <c r="S55" i="2"/>
  <c r="S56" i="2"/>
  <c r="S59" i="2"/>
  <c r="S60" i="2"/>
  <c r="S61" i="2"/>
  <c r="S24" i="2"/>
  <c r="S32" i="2"/>
  <c r="S35" i="2"/>
  <c r="S31" i="2"/>
  <c r="S42" i="2"/>
  <c r="S27" i="2"/>
  <c r="S40" i="2"/>
  <c r="S37" i="2"/>
  <c r="S26" i="2"/>
  <c r="S39" i="2"/>
  <c r="S43" i="2"/>
  <c r="S25" i="2"/>
  <c r="S29" i="2"/>
  <c r="S34" i="2"/>
  <c r="S38" i="2"/>
  <c r="S44" i="2"/>
  <c r="S28" i="2"/>
  <c r="S45" i="2"/>
  <c r="S63" i="2"/>
  <c r="U63" i="2"/>
  <c r="N32" i="2"/>
  <c r="N35" i="2"/>
  <c r="N12" i="2"/>
  <c r="N31" i="2"/>
  <c r="N54" i="2"/>
  <c r="N48" i="2"/>
  <c r="N49" i="2"/>
  <c r="N11" i="2"/>
  <c r="N50" i="2"/>
  <c r="N42" i="2"/>
  <c r="N27" i="2"/>
  <c r="N40" i="2"/>
  <c r="N23" i="2"/>
  <c r="N15" i="2"/>
  <c r="N37" i="2"/>
  <c r="N52" i="2"/>
  <c r="N26" i="2"/>
  <c r="N39" i="2"/>
  <c r="N56" i="2"/>
  <c r="N59" i="2"/>
  <c r="N9" i="2"/>
  <c r="N43" i="2"/>
  <c r="N20" i="2"/>
  <c r="N16" i="2"/>
  <c r="N22" i="2"/>
  <c r="N25" i="2"/>
  <c r="N29" i="2"/>
  <c r="N34" i="2"/>
  <c r="N60" i="2"/>
  <c r="N38" i="2"/>
  <c r="N55" i="2"/>
  <c r="N44" i="2"/>
  <c r="N28" i="2"/>
  <c r="N21" i="2"/>
  <c r="N14" i="2"/>
  <c r="N45" i="2"/>
  <c r="N51" i="2"/>
  <c r="N41" i="2"/>
  <c r="N19" i="2"/>
  <c r="N30" i="2"/>
  <c r="N18" i="2"/>
  <c r="N58" i="2"/>
  <c r="N13" i="2"/>
  <c r="N47" i="2"/>
  <c r="N57" i="2"/>
  <c r="N53" i="2"/>
  <c r="N17" i="2"/>
  <c r="N10" i="2"/>
  <c r="N33" i="2"/>
  <c r="N36" i="2"/>
  <c r="N46" i="2"/>
  <c r="N24" i="2"/>
</calcChain>
</file>

<file path=xl/sharedStrings.xml><?xml version="1.0" encoding="utf-8"?>
<sst xmlns="http://schemas.openxmlformats.org/spreadsheetml/2006/main" count="791" uniqueCount="116">
  <si>
    <t>Data from:</t>
    <phoneticPr fontId="1" type="noConversion"/>
  </si>
  <si>
    <t>Puerto Rico</t>
    <phoneticPr fontId="1" type="noConversion"/>
  </si>
  <si>
    <t>Virgin Islands</t>
    <phoneticPr fontId="1" type="noConversion"/>
  </si>
  <si>
    <t>below fair</t>
    <phoneticPr fontId="1" type="noConversion"/>
  </si>
  <si>
    <t>below cutoff</t>
    <phoneticPr fontId="1" type="noConversion"/>
  </si>
  <si>
    <t>Difference</t>
    <phoneticPr fontId="1" type="noConversion"/>
  </si>
  <si>
    <t>People</t>
    <phoneticPr fontId="1" type="noConversion"/>
  </si>
  <si>
    <t>bf victims</t>
    <phoneticPr fontId="1" type="noConversion"/>
  </si>
  <si>
    <t>bf beneficiaries</t>
    <phoneticPr fontId="1" type="noConversion"/>
  </si>
  <si>
    <t>PCT:</t>
    <phoneticPr fontId="1" type="noConversion"/>
  </si>
  <si>
    <t>mean</t>
    <phoneticPr fontId="1" type="noConversion"/>
  </si>
  <si>
    <t>standard dev</t>
    <phoneticPr fontId="1" type="noConversion"/>
  </si>
  <si>
    <t>assumed</t>
    <phoneticPr fontId="1" type="noConversion"/>
  </si>
  <si>
    <t>State</t>
    <phoneticPr fontId="1" type="noConversion"/>
  </si>
  <si>
    <t>Test takers</t>
    <phoneticPr fontId="1" type="noConversion"/>
  </si>
  <si>
    <t>cutoff</t>
    <phoneticPr fontId="1" type="noConversion"/>
  </si>
  <si>
    <t>reading</t>
    <phoneticPr fontId="1" type="noConversion"/>
  </si>
  <si>
    <t>math</t>
    <phoneticPr fontId="1" type="noConversion"/>
  </si>
  <si>
    <t>writing</t>
    <phoneticPr fontId="1" type="noConversion"/>
  </si>
  <si>
    <t>sum</t>
    <phoneticPr fontId="1" type="noConversion"/>
  </si>
  <si>
    <t>std</t>
    <phoneticPr fontId="1" type="noConversion"/>
  </si>
  <si>
    <t>http://research.collegeboard.org/programs/psat/data/cb-jr</t>
  </si>
  <si>
    <t>http://www.collegeplanningsimplified.com/NationalMerit.html</t>
  </si>
  <si>
    <t>Benefitting states:</t>
  </si>
  <si>
    <t>Average Benefit:</t>
  </si>
  <si>
    <t>Vicimized states:</t>
  </si>
  <si>
    <t>Average vicimization:</t>
  </si>
  <si>
    <t>State Name</t>
  </si>
  <si>
    <t>Puerto Rico</t>
  </si>
  <si>
    <t>Virgin Islands</t>
  </si>
  <si>
    <t>http://professionals.collegeboard.com/profdownload/understanding-psat-nmsqt-scores.pdf</t>
  </si>
  <si>
    <t>SUM:</t>
  </si>
  <si>
    <t>Fair: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</si>
  <si>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</si>
  <si>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</si>
  <si>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</si>
  <si>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</si>
  <si>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</si>
  <si>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</si>
  <si>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</si>
  <si>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</si>
  <si>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</si>
  <si>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</si>
  <si>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</si>
  <si>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</si>
  <si>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</si>
  <si>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</si>
  <si>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</si>
  <si>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</si>
  <si>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</si>
  <si>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</si>
  <si>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</si>
  <si>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</si>
  <si>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</si>
  <si>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</si>
  <si>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</si>
  <si>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</si>
  <si>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</si>
  <si>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</si>
  <si>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</si>
  <si>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</si>
  <si>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</si>
  <si>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</si>
  <si>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Nevada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</si>
  <si>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</si>
  <si>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</si>
  <si>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</si>
  <si>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</si>
  <si>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</si>
  <si>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</si>
  <si>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</si>
  <si>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</si>
  <si>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</si>
  <si>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</si>
  <si>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</si>
  <si>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</si>
  <si>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</si>
  <si>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</si>
  <si>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</si>
  <si>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</si>
  <si>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</si>
  <si>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</si>
  <si>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Beneficiaries/victims</t>
  </si>
  <si>
    <t>State</t>
  </si>
  <si>
    <t>Cutoff</t>
  </si>
  <si>
    <t>% affected</t>
  </si>
  <si>
    <t>Top 5 States that are Hurt</t>
  </si>
  <si>
    <t>Top 5 States that Benefit</t>
  </si>
  <si>
    <t>District of Columbia</t>
  </si>
  <si>
    <t>Massachusetts</t>
  </si>
  <si>
    <t>207</t>
  </si>
  <si>
    <t>210</t>
  </si>
  <si>
    <t>213</t>
  </si>
  <si>
    <t>206</t>
  </si>
  <si>
    <t>222</t>
  </si>
  <si>
    <t>220</t>
  </si>
  <si>
    <t>215</t>
  </si>
  <si>
    <t>224</t>
  </si>
  <si>
    <t>211</t>
  </si>
  <si>
    <t>214</t>
  </si>
  <si>
    <t>212</t>
  </si>
  <si>
    <t>208</t>
  </si>
  <si>
    <t>221</t>
  </si>
  <si>
    <t>223</t>
  </si>
  <si>
    <t>209</t>
  </si>
  <si>
    <t>218</t>
  </si>
  <si>
    <t>201</t>
  </si>
  <si>
    <t>217</t>
  </si>
  <si>
    <t>216</t>
  </si>
  <si>
    <t>203</t>
  </si>
  <si>
    <t>219</t>
  </si>
  <si>
    <t>204</t>
  </si>
  <si>
    <t>225</t>
  </si>
  <si>
    <t>202</t>
  </si>
  <si>
    <t>Mean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</si>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</sst>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theme="1"/>
      <name val="Verdana"/>
    </font>
    <font>
      <sz val="10"/>
      <color rgb="FF222222"/>
      <name val="Verdana"/>
    </font>
    <font>
      <sz val="10"/>
      <color rgb="FF000000"/>
      <name val="Verdana"/>
    </font>
    <font>
      <sz val="10"/>
      <color indexed="8"/>
      <name val="Verdana"/>
    </font>
    <font>
      <b/>
      <sz val="10"/>
      <name val="Verdana"/>
    </font>
    <font>
      <sz val="10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6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4" fillId="0" borderId="0" xfId="0" applyFont="1"/>
    <xf numFmtId="0" fontId="5" fillId="0" borderId="0" xfId="0" applyFont="1"/>
    <xf numFmtId="0" fontId="0" fillId="7" borderId="0" xfId="0" applyFont="1" applyFill="1"/>
    <xf numFmtId="0" fontId="0" fillId="6" borderId="0" xfId="0" applyFont="1" applyFill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164" fontId="0" fillId="0" borderId="5" xfId="0" applyNumberFormat="1" applyFont="1" applyBorder="1"/>
    <xf numFmtId="0" fontId="0" fillId="0" borderId="5" xfId="0" applyFont="1" applyBorder="1"/>
    <xf numFmtId="0" fontId="6" fillId="0" borderId="0" xfId="0" applyFont="1"/>
    <xf numFmtId="0" fontId="0" fillId="0" borderId="6" xfId="0" applyFont="1" applyBorder="1"/>
    <xf numFmtId="0" fontId="0" fillId="0" borderId="7" xfId="0" applyFont="1" applyBorder="1"/>
    <xf numFmtId="164" fontId="0" fillId="0" borderId="8" xfId="0" applyNumberFormat="1" applyFont="1" applyBorder="1"/>
    <xf numFmtId="2" fontId="0" fillId="0" borderId="0" xfId="0" applyNumberFormat="1" applyFont="1" applyAlignment="1">
      <alignment horizontal="center"/>
    </xf>
    <xf numFmtId="2" fontId="0" fillId="2" borderId="0" xfId="0" applyNumberFormat="1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2" fontId="0" fillId="5" borderId="0" xfId="0" applyNumberFormat="1" applyFont="1" applyFill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0" fillId="0" borderId="0" xfId="0" applyNumberFormat="1" applyFont="1"/>
    <xf numFmtId="0" fontId="0" fillId="8" borderId="0" xfId="0" applyFont="1" applyFill="1"/>
    <xf numFmtId="0" fontId="7" fillId="0" borderId="0" xfId="0" applyFont="1"/>
    <xf numFmtId="0" fontId="8" fillId="0" borderId="0" xfId="0" applyFont="1"/>
    <xf numFmtId="1" fontId="0" fillId="0" borderId="0" xfId="0" applyNumberFormat="1" applyFont="1"/>
    <xf numFmtId="0" fontId="8" fillId="0" borderId="0" xfId="0" applyFont="1" applyBorder="1"/>
    <xf numFmtId="0" fontId="8" fillId="0" borderId="7" xfId="0" applyFont="1" applyBorder="1"/>
    <xf numFmtId="0" fontId="8" fillId="0" borderId="7" xfId="0" applyFont="1" applyFill="1" applyBorder="1"/>
    <xf numFmtId="164" fontId="0" fillId="0" borderId="0" xfId="0" applyNumberFormat="1"/>
    <xf numFmtId="164" fontId="0" fillId="0" borderId="0" xfId="0" applyNumberFormat="1" applyFont="1" applyFill="1"/>
    <xf numFmtId="165" fontId="0" fillId="0" borderId="0" xfId="241" applyNumberFormat="1" applyFont="1"/>
    <xf numFmtId="0" fontId="0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49" fontId="0" fillId="0" borderId="0" xfId="0" applyNumberFormat="1" applyFont="1" applyAlignment="1">
      <alignment horizontal="left"/>
    </xf>
  </cellXfs>
  <cellStyles count="36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Normal" xfId="0" builtinId="0"/>
    <cellStyle name="Percent" xfId="24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2"/>
  <sheetViews>
    <sheetView tabSelected="1" workbookViewId="0">
      <selection activeCell="B9" sqref="B9:C59"/>
    </sheetView>
  </sheetViews>
  <sheetFormatPr baseColWidth="10" defaultRowHeight="13" x14ac:dyDescent="0"/>
  <cols>
    <col min="2" max="2" width="20.5703125" customWidth="1"/>
  </cols>
  <sheetData>
    <row r="1" spans="2:23" s="1" customFormat="1">
      <c r="C1" s="1" t="s">
        <v>0</v>
      </c>
      <c r="E1" s="1" t="s">
        <v>21</v>
      </c>
    </row>
    <row r="2" spans="2:23" s="1" customFormat="1">
      <c r="E2" s="1" t="s">
        <v>30</v>
      </c>
      <c r="Q2" s="5" t="s">
        <v>32</v>
      </c>
      <c r="R2" s="5">
        <v>215.42134877911764</v>
      </c>
      <c r="U2" s="7" t="s">
        <v>23</v>
      </c>
      <c r="V2" s="8"/>
      <c r="W2" s="9">
        <f>COUNT(T9:T59)</f>
        <v>38</v>
      </c>
    </row>
    <row r="3" spans="2:23" s="1" customFormat="1">
      <c r="E3" s="1" t="s">
        <v>22</v>
      </c>
      <c r="U3" s="10" t="s">
        <v>24</v>
      </c>
      <c r="V3" s="11"/>
      <c r="W3" s="12">
        <f>AVERAGE(T9:T59)</f>
        <v>68.120326439933692</v>
      </c>
    </row>
    <row r="4" spans="2:23" s="1" customFormat="1">
      <c r="U4" s="10" t="s">
        <v>25</v>
      </c>
      <c r="V4" s="11"/>
      <c r="W4" s="13">
        <f>COUNT(S9:S59)</f>
        <v>13</v>
      </c>
    </row>
    <row r="5" spans="2:23" s="1" customFormat="1">
      <c r="U5" s="15" t="s">
        <v>26</v>
      </c>
      <c r="V5" s="16"/>
      <c r="W5" s="17">
        <f>AVERAGE(S9:S59)</f>
        <v>-199.12095418664362</v>
      </c>
    </row>
    <row r="6" spans="2:23" s="1" customFormat="1">
      <c r="C6" s="18"/>
      <c r="D6" s="18"/>
      <c r="E6" s="18" t="s">
        <v>10</v>
      </c>
      <c r="F6" s="18" t="s">
        <v>11</v>
      </c>
      <c r="G6" s="18" t="s">
        <v>10</v>
      </c>
      <c r="H6" s="18" t="s">
        <v>11</v>
      </c>
      <c r="I6" s="18" t="s">
        <v>10</v>
      </c>
      <c r="J6" s="18" t="s">
        <v>11</v>
      </c>
      <c r="K6" s="18" t="s">
        <v>10</v>
      </c>
      <c r="L6" s="18" t="s">
        <v>11</v>
      </c>
      <c r="M6" s="18" t="s">
        <v>12</v>
      </c>
    </row>
    <row r="7" spans="2:23" s="1" customFormat="1">
      <c r="B7" s="1" t="s">
        <v>13</v>
      </c>
      <c r="C7" s="18" t="s">
        <v>15</v>
      </c>
      <c r="D7" s="18" t="s">
        <v>14</v>
      </c>
      <c r="E7" s="19" t="s">
        <v>16</v>
      </c>
      <c r="F7" s="19" t="s">
        <v>16</v>
      </c>
      <c r="G7" s="20" t="s">
        <v>17</v>
      </c>
      <c r="H7" s="20" t="s">
        <v>17</v>
      </c>
      <c r="I7" s="21" t="s">
        <v>18</v>
      </c>
      <c r="J7" s="21" t="s">
        <v>18</v>
      </c>
      <c r="K7" s="22" t="s">
        <v>19</v>
      </c>
      <c r="L7" s="22" t="s">
        <v>19</v>
      </c>
      <c r="M7" s="18" t="s">
        <v>20</v>
      </c>
      <c r="O7" s="1" t="s">
        <v>4</v>
      </c>
      <c r="P7" s="1" t="s">
        <v>3</v>
      </c>
      <c r="Q7" s="1" t="s">
        <v>5</v>
      </c>
      <c r="R7" s="1" t="s">
        <v>6</v>
      </c>
      <c r="S7" s="1" t="s">
        <v>7</v>
      </c>
      <c r="T7" s="1" t="s">
        <v>8</v>
      </c>
    </row>
    <row r="9" spans="2:23">
      <c r="B9" t="s">
        <v>33</v>
      </c>
      <c r="C9" s="1" t="s">
        <v>104</v>
      </c>
      <c r="D9" s="26">
        <v>12248</v>
      </c>
      <c r="E9" s="1">
        <v>49.3</v>
      </c>
      <c r="F9" s="1">
        <v>10.3</v>
      </c>
      <c r="G9" s="1">
        <v>49.4</v>
      </c>
      <c r="H9" s="1">
        <v>11</v>
      </c>
      <c r="I9" s="1">
        <v>48.6</v>
      </c>
      <c r="J9" s="1">
        <v>11</v>
      </c>
      <c r="K9" s="1">
        <f>E9+G9+I9</f>
        <v>147.29999999999998</v>
      </c>
      <c r="M9">
        <v>31</v>
      </c>
      <c r="O9">
        <f>1-NORMDIST(C9,K9,M9,TRUE)</f>
        <v>2.3277706064196102E-2</v>
      </c>
      <c r="P9" s="1">
        <f>1-NORMDIST($R$2,K9,M9,TRUE)</f>
        <v>1.3993702944005926E-2</v>
      </c>
      <c r="Q9" s="1">
        <f>-1*(P9-O9)</f>
        <v>9.2840031201901763E-3</v>
      </c>
      <c r="R9" s="1">
        <f>Q9*D9</f>
        <v>113.71047021608928</v>
      </c>
      <c r="S9" s="1" t="b">
        <f>IF(R9&lt;0,R9)</f>
        <v>0</v>
      </c>
      <c r="T9" s="1">
        <f>IF(R9&gt;0,R9)</f>
        <v>113.71047021608928</v>
      </c>
    </row>
    <row r="10" spans="2:23">
      <c r="B10" t="s">
        <v>34</v>
      </c>
      <c r="C10" s="1" t="s">
        <v>93</v>
      </c>
      <c r="D10" s="26">
        <v>2126</v>
      </c>
      <c r="E10" s="1">
        <v>49.9</v>
      </c>
      <c r="F10" s="1">
        <v>10.7</v>
      </c>
      <c r="G10" s="1">
        <v>50</v>
      </c>
      <c r="H10" s="1">
        <v>10.4</v>
      </c>
      <c r="I10" s="1">
        <v>47.2</v>
      </c>
      <c r="J10" s="1">
        <v>10.5</v>
      </c>
      <c r="K10" s="1">
        <f t="shared" ref="K10:K59" si="0">E10+G10+I10</f>
        <v>147.10000000000002</v>
      </c>
      <c r="M10">
        <v>31</v>
      </c>
      <c r="O10">
        <f t="shared" ref="O10:O59" si="1">1-NORMDIST(C10,K10,M10,TRUE)</f>
        <v>2.8716559816001852E-2</v>
      </c>
      <c r="P10" s="1">
        <f t="shared" ref="P10:P59" si="2">1-NORMDIST($R$2,K10,M10,TRUE)</f>
        <v>1.3765179624234181E-2</v>
      </c>
      <c r="Q10" s="1">
        <f t="shared" ref="Q10:Q59" si="3">-1*(P10-O10)</f>
        <v>1.4951380191767671E-2</v>
      </c>
      <c r="R10" s="1">
        <f t="shared" ref="R10:R59" si="4">Q10*D10</f>
        <v>31.786634287698071</v>
      </c>
      <c r="S10" s="1" t="b">
        <f t="shared" ref="S10:S59" si="5">IF(R10&lt;0,R10)</f>
        <v>0</v>
      </c>
      <c r="T10" s="1">
        <f t="shared" ref="T10:T59" si="6">IF(R10&gt;0,R10)</f>
        <v>31.786634287698071</v>
      </c>
    </row>
    <row r="11" spans="2:23">
      <c r="B11" t="s">
        <v>35</v>
      </c>
      <c r="C11" s="1" t="s">
        <v>96</v>
      </c>
      <c r="D11" s="26">
        <v>23296</v>
      </c>
      <c r="E11" s="1">
        <v>48.3</v>
      </c>
      <c r="F11" s="1">
        <v>10.9</v>
      </c>
      <c r="G11" s="1">
        <v>49.4</v>
      </c>
      <c r="H11" s="1">
        <v>11.2</v>
      </c>
      <c r="I11" s="1">
        <v>46.3</v>
      </c>
      <c r="J11" s="1">
        <v>11.1</v>
      </c>
      <c r="K11" s="1">
        <f t="shared" si="0"/>
        <v>144</v>
      </c>
      <c r="M11">
        <v>31</v>
      </c>
      <c r="O11">
        <f t="shared" si="1"/>
        <v>1.1001311886629228E-2</v>
      </c>
      <c r="P11" s="1">
        <f t="shared" si="2"/>
        <v>1.0613722445410034E-2</v>
      </c>
      <c r="Q11" s="1">
        <f t="shared" si="3"/>
        <v>3.8758944121919381E-4</v>
      </c>
      <c r="R11" s="1">
        <f t="shared" si="4"/>
        <v>9.029283622642339</v>
      </c>
      <c r="S11" s="1" t="b">
        <f t="shared" si="5"/>
        <v>0</v>
      </c>
      <c r="T11" s="1">
        <f t="shared" si="6"/>
        <v>9.029283622642339</v>
      </c>
    </row>
    <row r="12" spans="2:23">
      <c r="B12" t="s">
        <v>36</v>
      </c>
      <c r="C12" s="1" t="s">
        <v>111</v>
      </c>
      <c r="D12" s="26">
        <v>6577</v>
      </c>
      <c r="E12" s="1">
        <v>49</v>
      </c>
      <c r="F12" s="1">
        <v>10.5</v>
      </c>
      <c r="G12" s="1">
        <v>50.2</v>
      </c>
      <c r="H12" s="1">
        <v>10.4</v>
      </c>
      <c r="I12" s="1">
        <v>47.9</v>
      </c>
      <c r="J12" s="1">
        <v>11.2</v>
      </c>
      <c r="K12" s="1">
        <f t="shared" si="0"/>
        <v>147.1</v>
      </c>
      <c r="M12">
        <v>31</v>
      </c>
      <c r="O12">
        <f t="shared" si="1"/>
        <v>3.3217013375698934E-2</v>
      </c>
      <c r="P12" s="1">
        <f t="shared" si="2"/>
        <v>1.3765179624234181E-2</v>
      </c>
      <c r="Q12" s="1">
        <f t="shared" si="3"/>
        <v>1.9451833751464753E-2</v>
      </c>
      <c r="R12" s="1">
        <f t="shared" si="4"/>
        <v>127.93471058338368</v>
      </c>
      <c r="S12" s="1" t="b">
        <f t="shared" si="5"/>
        <v>0</v>
      </c>
      <c r="T12" s="1">
        <f t="shared" si="6"/>
        <v>127.93471058338368</v>
      </c>
    </row>
    <row r="13" spans="2:23">
      <c r="B13" t="s">
        <v>37</v>
      </c>
      <c r="C13" s="1" t="s">
        <v>103</v>
      </c>
      <c r="D13" s="26">
        <v>199717</v>
      </c>
      <c r="E13" s="1">
        <v>46.4</v>
      </c>
      <c r="F13" s="1">
        <v>11.5</v>
      </c>
      <c r="G13" s="1">
        <v>48.2</v>
      </c>
      <c r="H13" s="1">
        <v>12.4</v>
      </c>
      <c r="I13" s="1">
        <v>45.4</v>
      </c>
      <c r="J13" s="1">
        <v>12</v>
      </c>
      <c r="K13" s="1">
        <f t="shared" si="0"/>
        <v>140</v>
      </c>
      <c r="M13">
        <v>31</v>
      </c>
      <c r="O13">
        <f t="shared" si="1"/>
        <v>3.7095855325223193E-3</v>
      </c>
      <c r="P13" s="1">
        <f t="shared" si="2"/>
        <v>7.4882519369576794E-3</v>
      </c>
      <c r="Q13" s="1">
        <f t="shared" si="3"/>
        <v>-3.7786664044353602E-3</v>
      </c>
      <c r="R13" s="1">
        <f t="shared" si="4"/>
        <v>-754.66391829461679</v>
      </c>
      <c r="S13" s="1">
        <f t="shared" si="5"/>
        <v>-754.66391829461679</v>
      </c>
      <c r="T13" s="1" t="b">
        <f t="shared" si="6"/>
        <v>0</v>
      </c>
    </row>
    <row r="14" spans="2:23">
      <c r="B14" t="s">
        <v>38</v>
      </c>
      <c r="C14" s="1" t="s">
        <v>96</v>
      </c>
      <c r="D14" s="26">
        <v>18289</v>
      </c>
      <c r="E14" s="1">
        <v>50.9</v>
      </c>
      <c r="F14" s="1">
        <v>10.7</v>
      </c>
      <c r="G14" s="1">
        <v>52</v>
      </c>
      <c r="H14" s="1">
        <v>10.9</v>
      </c>
      <c r="I14" s="1">
        <v>49.1</v>
      </c>
      <c r="J14" s="1">
        <v>10.6</v>
      </c>
      <c r="K14" s="1">
        <f t="shared" si="0"/>
        <v>152</v>
      </c>
      <c r="M14">
        <v>31</v>
      </c>
      <c r="O14">
        <f t="shared" si="1"/>
        <v>2.1063768720769205E-2</v>
      </c>
      <c r="P14" s="1">
        <f t="shared" si="2"/>
        <v>2.0385567412200101E-2</v>
      </c>
      <c r="Q14" s="1">
        <f t="shared" si="3"/>
        <v>6.782013085691041E-4</v>
      </c>
      <c r="R14" s="1">
        <f t="shared" si="4"/>
        <v>12.403623732420344</v>
      </c>
      <c r="S14" s="1" t="b">
        <f t="shared" si="5"/>
        <v>0</v>
      </c>
      <c r="T14" s="1">
        <f t="shared" si="6"/>
        <v>12.403623732420344</v>
      </c>
    </row>
    <row r="15" spans="2:23">
      <c r="B15" t="s">
        <v>39</v>
      </c>
      <c r="C15" s="1" t="s">
        <v>95</v>
      </c>
      <c r="D15" s="26">
        <v>36077</v>
      </c>
      <c r="E15" s="1">
        <v>46.6</v>
      </c>
      <c r="F15" s="1">
        <v>11.4</v>
      </c>
      <c r="G15" s="1">
        <v>47.5</v>
      </c>
      <c r="H15" s="1">
        <v>12.3</v>
      </c>
      <c r="I15" s="1">
        <v>45</v>
      </c>
      <c r="J15" s="1">
        <v>12</v>
      </c>
      <c r="K15" s="1">
        <f t="shared" si="0"/>
        <v>139.1</v>
      </c>
      <c r="M15">
        <v>31</v>
      </c>
      <c r="O15">
        <f t="shared" si="1"/>
        <v>4.5313818665607686E-3</v>
      </c>
      <c r="P15" s="1">
        <f t="shared" si="2"/>
        <v>6.9086379714937696E-3</v>
      </c>
      <c r="Q15" s="1">
        <f t="shared" si="3"/>
        <v>-2.377256104933001E-3</v>
      </c>
      <c r="R15" s="1">
        <f t="shared" si="4"/>
        <v>-85.764268497667871</v>
      </c>
      <c r="S15" s="1">
        <f t="shared" si="5"/>
        <v>-85.764268497667871</v>
      </c>
      <c r="T15" s="1" t="b">
        <f t="shared" si="6"/>
        <v>0</v>
      </c>
    </row>
    <row r="16" spans="2:23">
      <c r="B16" t="s">
        <v>40</v>
      </c>
      <c r="C16" s="1" t="s">
        <v>108</v>
      </c>
      <c r="D16" s="26">
        <v>6719</v>
      </c>
      <c r="E16" s="1">
        <v>45.6</v>
      </c>
      <c r="F16" s="1">
        <v>11.3</v>
      </c>
      <c r="G16" s="1">
        <v>46</v>
      </c>
      <c r="H16" s="1">
        <v>11.7</v>
      </c>
      <c r="I16" s="1">
        <v>43.6</v>
      </c>
      <c r="J16" s="1">
        <v>11.9</v>
      </c>
      <c r="K16" s="1">
        <f t="shared" si="0"/>
        <v>135.19999999999999</v>
      </c>
      <c r="M16">
        <v>31</v>
      </c>
      <c r="O16">
        <f t="shared" si="1"/>
        <v>4.5742874506511377E-3</v>
      </c>
      <c r="P16" s="1">
        <f t="shared" si="2"/>
        <v>4.8297563126169507E-3</v>
      </c>
      <c r="Q16" s="1">
        <f t="shared" si="3"/>
        <v>-2.5546886196581298E-4</v>
      </c>
      <c r="R16" s="1">
        <f t="shared" si="4"/>
        <v>-1.7164952835482974</v>
      </c>
      <c r="S16" s="1">
        <f t="shared" si="5"/>
        <v>-1.7164952835482974</v>
      </c>
      <c r="T16" s="1" t="b">
        <f t="shared" si="6"/>
        <v>0</v>
      </c>
    </row>
    <row r="17" spans="2:20">
      <c r="B17" t="s">
        <v>88</v>
      </c>
      <c r="C17" s="1" t="s">
        <v>112</v>
      </c>
      <c r="D17" s="26">
        <v>4438</v>
      </c>
      <c r="E17" s="1">
        <v>44.2</v>
      </c>
      <c r="F17" s="1">
        <v>14.1</v>
      </c>
      <c r="G17" s="1">
        <v>44.4</v>
      </c>
      <c r="H17" s="1">
        <v>14.3</v>
      </c>
      <c r="I17" s="1">
        <v>42.4</v>
      </c>
      <c r="J17" s="1">
        <v>14.6</v>
      </c>
      <c r="K17" s="1">
        <f t="shared" si="0"/>
        <v>131</v>
      </c>
      <c r="M17">
        <v>31</v>
      </c>
      <c r="O17">
        <f t="shared" si="1"/>
        <v>1.2136579446604401E-3</v>
      </c>
      <c r="P17" s="1">
        <f t="shared" si="2"/>
        <v>3.2319670225683383E-3</v>
      </c>
      <c r="Q17" s="1">
        <f t="shared" si="3"/>
        <v>-2.0183090779078983E-3</v>
      </c>
      <c r="R17" s="1">
        <f t="shared" si="4"/>
        <v>-8.9572556877552518</v>
      </c>
      <c r="S17" s="1">
        <f t="shared" si="5"/>
        <v>-8.9572556877552518</v>
      </c>
      <c r="T17" s="1" t="b">
        <f t="shared" si="6"/>
        <v>0</v>
      </c>
    </row>
    <row r="18" spans="2:20">
      <c r="B18" t="s">
        <v>41</v>
      </c>
      <c r="C18" s="1" t="s">
        <v>99</v>
      </c>
      <c r="D18" s="26">
        <v>70287</v>
      </c>
      <c r="E18" s="1">
        <v>48</v>
      </c>
      <c r="F18" s="1">
        <v>11</v>
      </c>
      <c r="G18" s="1">
        <v>48.5</v>
      </c>
      <c r="H18" s="1">
        <v>11.5</v>
      </c>
      <c r="I18" s="1">
        <v>45.8</v>
      </c>
      <c r="J18" s="1">
        <v>11.6</v>
      </c>
      <c r="K18" s="1">
        <f t="shared" si="0"/>
        <v>142.30000000000001</v>
      </c>
      <c r="M18">
        <v>31</v>
      </c>
      <c r="O18">
        <f t="shared" si="1"/>
        <v>1.036398021756213E-2</v>
      </c>
      <c r="P18" s="1">
        <f t="shared" si="2"/>
        <v>9.1682233505987476E-3</v>
      </c>
      <c r="Q18" s="1">
        <f t="shared" si="3"/>
        <v>1.1957568669633822E-3</v>
      </c>
      <c r="R18" s="1">
        <f t="shared" si="4"/>
        <v>84.046162908255241</v>
      </c>
      <c r="S18" s="1" t="b">
        <f t="shared" si="5"/>
        <v>0</v>
      </c>
      <c r="T18" s="1">
        <f t="shared" si="6"/>
        <v>84.046162908255241</v>
      </c>
    </row>
    <row r="19" spans="2:20">
      <c r="B19" t="s">
        <v>42</v>
      </c>
      <c r="C19" s="1" t="s">
        <v>105</v>
      </c>
      <c r="D19" s="26">
        <v>33430</v>
      </c>
      <c r="E19" s="1">
        <v>48.8</v>
      </c>
      <c r="F19" s="1">
        <v>11.6</v>
      </c>
      <c r="G19" s="1">
        <v>49.5</v>
      </c>
      <c r="H19" s="1">
        <v>12.1</v>
      </c>
      <c r="I19" s="1">
        <v>47.8</v>
      </c>
      <c r="J19" s="1">
        <v>12.3</v>
      </c>
      <c r="K19" s="1">
        <f t="shared" si="0"/>
        <v>146.1</v>
      </c>
      <c r="M19">
        <v>31</v>
      </c>
      <c r="O19">
        <f t="shared" si="1"/>
        <v>1.0187902120474712E-2</v>
      </c>
      <c r="P19" s="1">
        <f t="shared" si="2"/>
        <v>1.2670235571038413E-2</v>
      </c>
      <c r="Q19" s="1">
        <f t="shared" si="3"/>
        <v>-2.4823334505637007E-3</v>
      </c>
      <c r="R19" s="1">
        <f t="shared" si="4"/>
        <v>-82.984407252344511</v>
      </c>
      <c r="S19" s="1">
        <f t="shared" si="5"/>
        <v>-82.984407252344511</v>
      </c>
      <c r="T19" s="1" t="b">
        <f t="shared" si="6"/>
        <v>0</v>
      </c>
    </row>
    <row r="20" spans="2:20">
      <c r="B20" t="s">
        <v>43</v>
      </c>
      <c r="C20" s="1" t="s">
        <v>99</v>
      </c>
      <c r="D20" s="26">
        <v>6142</v>
      </c>
      <c r="E20" s="1">
        <v>47.1</v>
      </c>
      <c r="F20" s="1">
        <v>10.6</v>
      </c>
      <c r="G20" s="1">
        <v>49.7</v>
      </c>
      <c r="H20" s="1">
        <v>11.2</v>
      </c>
      <c r="I20" s="1">
        <v>45.6</v>
      </c>
      <c r="J20" s="1">
        <v>11</v>
      </c>
      <c r="K20" s="1">
        <f t="shared" si="0"/>
        <v>142.4</v>
      </c>
      <c r="M20">
        <v>31</v>
      </c>
      <c r="O20">
        <f t="shared" si="1"/>
        <v>1.0453009927385404E-2</v>
      </c>
      <c r="P20" s="1">
        <f t="shared" si="2"/>
        <v>9.2482169437104744E-3</v>
      </c>
      <c r="Q20" s="1">
        <f t="shared" si="3"/>
        <v>1.2047929836749294E-3</v>
      </c>
      <c r="R20" s="1">
        <f t="shared" si="4"/>
        <v>7.3998385057314167</v>
      </c>
      <c r="S20" s="1" t="b">
        <f t="shared" si="5"/>
        <v>0</v>
      </c>
      <c r="T20" s="1">
        <f t="shared" si="6"/>
        <v>7.3998385057314167</v>
      </c>
    </row>
    <row r="21" spans="2:20">
      <c r="B21" t="s">
        <v>44</v>
      </c>
      <c r="C21" s="1" t="s">
        <v>101</v>
      </c>
      <c r="D21" s="26">
        <v>7273</v>
      </c>
      <c r="E21" s="1">
        <v>48.5</v>
      </c>
      <c r="F21" s="1">
        <v>10.7</v>
      </c>
      <c r="G21" s="1">
        <v>48.8</v>
      </c>
      <c r="H21" s="1">
        <v>10.8</v>
      </c>
      <c r="I21" s="1">
        <v>46.6</v>
      </c>
      <c r="J21" s="1">
        <v>10.9</v>
      </c>
      <c r="K21" s="1">
        <f t="shared" si="0"/>
        <v>143.9</v>
      </c>
      <c r="M21">
        <v>31</v>
      </c>
      <c r="O21">
        <f t="shared" si="1"/>
        <v>1.9332148151878892E-2</v>
      </c>
      <c r="P21" s="1">
        <f t="shared" si="2"/>
        <v>1.052350044101702E-2</v>
      </c>
      <c r="Q21" s="1">
        <f t="shared" si="3"/>
        <v>8.8086477108618721E-3</v>
      </c>
      <c r="R21" s="1">
        <f t="shared" si="4"/>
        <v>64.065294801098389</v>
      </c>
      <c r="S21" s="1" t="b">
        <f t="shared" si="5"/>
        <v>0</v>
      </c>
      <c r="T21" s="1">
        <f t="shared" si="6"/>
        <v>64.065294801098389</v>
      </c>
    </row>
    <row r="22" spans="2:20">
      <c r="B22" t="s">
        <v>45</v>
      </c>
      <c r="C22" s="1" t="s">
        <v>96</v>
      </c>
      <c r="D22" s="26">
        <v>38922</v>
      </c>
      <c r="E22" s="1">
        <v>51.2</v>
      </c>
      <c r="F22" s="1">
        <v>10.3</v>
      </c>
      <c r="G22" s="1">
        <v>53.8</v>
      </c>
      <c r="H22" s="1">
        <v>11.3</v>
      </c>
      <c r="I22" s="1">
        <v>49.8</v>
      </c>
      <c r="J22" s="1">
        <v>10.7</v>
      </c>
      <c r="K22" s="1">
        <f t="shared" si="0"/>
        <v>154.80000000000001</v>
      </c>
      <c r="M22">
        <v>31</v>
      </c>
      <c r="O22">
        <f t="shared" si="1"/>
        <v>2.6072455536445327E-2</v>
      </c>
      <c r="P22" s="1">
        <f t="shared" si="2"/>
        <v>2.5260427454790513E-2</v>
      </c>
      <c r="Q22" s="1">
        <f t="shared" si="3"/>
        <v>8.1202808165481422E-4</v>
      </c>
      <c r="R22" s="1">
        <f t="shared" si="4"/>
        <v>31.605756994168679</v>
      </c>
      <c r="S22" s="1" t="b">
        <f t="shared" si="5"/>
        <v>0</v>
      </c>
      <c r="T22" s="1">
        <f t="shared" si="6"/>
        <v>31.605756994168679</v>
      </c>
    </row>
    <row r="23" spans="2:20">
      <c r="B23" t="s">
        <v>46</v>
      </c>
      <c r="C23" s="1" t="s">
        <v>92</v>
      </c>
      <c r="D23" s="26">
        <v>35100</v>
      </c>
      <c r="E23" s="1">
        <v>47.2</v>
      </c>
      <c r="F23" s="1">
        <v>47.2</v>
      </c>
      <c r="G23" s="1">
        <v>48.6</v>
      </c>
      <c r="H23" s="1">
        <v>11.2</v>
      </c>
      <c r="I23" s="1">
        <v>45.9</v>
      </c>
      <c r="J23" s="1">
        <v>10.9</v>
      </c>
      <c r="K23" s="1">
        <f t="shared" si="0"/>
        <v>141.70000000000002</v>
      </c>
      <c r="M23">
        <v>31</v>
      </c>
      <c r="O23">
        <f t="shared" si="1"/>
        <v>1.0724110021675837E-2</v>
      </c>
      <c r="P23" s="1">
        <f t="shared" si="2"/>
        <v>8.7008635674215018E-3</v>
      </c>
      <c r="Q23" s="1">
        <f t="shared" si="3"/>
        <v>2.0232464542543349E-3</v>
      </c>
      <c r="R23" s="1">
        <f t="shared" si="4"/>
        <v>71.015950544327154</v>
      </c>
      <c r="S23" s="1" t="b">
        <f t="shared" si="5"/>
        <v>0</v>
      </c>
      <c r="T23" s="1">
        <f t="shared" si="6"/>
        <v>71.015950544327154</v>
      </c>
    </row>
    <row r="24" spans="2:20">
      <c r="B24" t="s">
        <v>47</v>
      </c>
      <c r="C24" s="1" t="s">
        <v>101</v>
      </c>
      <c r="D24" s="26">
        <v>7549</v>
      </c>
      <c r="E24" s="1">
        <v>51.5</v>
      </c>
      <c r="F24" s="1">
        <v>9.6</v>
      </c>
      <c r="G24" s="1">
        <v>53.4</v>
      </c>
      <c r="H24" s="1">
        <v>10</v>
      </c>
      <c r="I24" s="1">
        <v>49.1</v>
      </c>
      <c r="J24" s="1">
        <v>9.8000000000000007</v>
      </c>
      <c r="K24" s="1">
        <f t="shared" si="0"/>
        <v>154</v>
      </c>
      <c r="M24">
        <v>31</v>
      </c>
      <c r="O24">
        <f t="shared" si="1"/>
        <v>4.0759867021712526E-2</v>
      </c>
      <c r="P24" s="1">
        <f t="shared" si="2"/>
        <v>2.3776924383690168E-2</v>
      </c>
      <c r="Q24" s="1">
        <f t="shared" si="3"/>
        <v>1.6982942638022358E-2</v>
      </c>
      <c r="R24" s="1">
        <f t="shared" si="4"/>
        <v>128.20423397443079</v>
      </c>
      <c r="S24" s="1" t="b">
        <f t="shared" si="5"/>
        <v>0</v>
      </c>
      <c r="T24" s="1">
        <f t="shared" si="6"/>
        <v>128.20423397443079</v>
      </c>
    </row>
    <row r="25" spans="2:20">
      <c r="B25" t="s">
        <v>48</v>
      </c>
      <c r="C25" s="1" t="s">
        <v>92</v>
      </c>
      <c r="D25" s="26">
        <v>8441</v>
      </c>
      <c r="E25" s="1">
        <v>51.4</v>
      </c>
      <c r="F25" s="1">
        <v>10.3</v>
      </c>
      <c r="G25" s="1">
        <v>52.6</v>
      </c>
      <c r="H25" s="1">
        <v>10.3</v>
      </c>
      <c r="I25" s="1">
        <v>49.3</v>
      </c>
      <c r="J25" s="1">
        <v>10.9</v>
      </c>
      <c r="K25" s="1">
        <f t="shared" si="0"/>
        <v>153.30000000000001</v>
      </c>
      <c r="M25">
        <v>31</v>
      </c>
      <c r="O25">
        <f t="shared" si="1"/>
        <v>2.7064272797389988E-2</v>
      </c>
      <c r="P25" s="1">
        <f t="shared" si="2"/>
        <v>2.2539611257599623E-2</v>
      </c>
      <c r="Q25" s="1">
        <f t="shared" si="3"/>
        <v>4.5246615397903645E-3</v>
      </c>
      <c r="R25" s="1">
        <f t="shared" si="4"/>
        <v>38.192668057370469</v>
      </c>
      <c r="S25" s="1" t="b">
        <f t="shared" si="5"/>
        <v>0</v>
      </c>
      <c r="T25" s="1">
        <f t="shared" si="6"/>
        <v>38.192668057370469</v>
      </c>
    </row>
    <row r="26" spans="2:20">
      <c r="B26" t="s">
        <v>49</v>
      </c>
      <c r="C26" s="1" t="s">
        <v>91</v>
      </c>
      <c r="D26" s="26">
        <v>10810</v>
      </c>
      <c r="E26" s="1">
        <v>51.2</v>
      </c>
      <c r="F26" s="1">
        <v>10</v>
      </c>
      <c r="G26" s="1">
        <v>51.8</v>
      </c>
      <c r="H26" s="1">
        <v>10.5</v>
      </c>
      <c r="I26" s="1">
        <v>49.7</v>
      </c>
      <c r="J26" s="1">
        <v>10.5</v>
      </c>
      <c r="K26" s="1">
        <f t="shared" si="0"/>
        <v>152.69999999999999</v>
      </c>
      <c r="M26">
        <v>31</v>
      </c>
      <c r="O26">
        <f t="shared" si="1"/>
        <v>3.2273181999132539E-2</v>
      </c>
      <c r="P26" s="1">
        <f t="shared" si="2"/>
        <v>2.1522694328196534E-2</v>
      </c>
      <c r="Q26" s="1">
        <f t="shared" si="3"/>
        <v>1.0750487670936004E-2</v>
      </c>
      <c r="R26" s="1">
        <f t="shared" si="4"/>
        <v>116.2127717228182</v>
      </c>
      <c r="S26" s="1" t="b">
        <f t="shared" si="5"/>
        <v>0</v>
      </c>
      <c r="T26" s="1">
        <f t="shared" si="6"/>
        <v>116.2127717228182</v>
      </c>
    </row>
    <row r="27" spans="2:20">
      <c r="B27" t="s">
        <v>50</v>
      </c>
      <c r="C27" s="1" t="s">
        <v>98</v>
      </c>
      <c r="D27" s="26">
        <v>11281</v>
      </c>
      <c r="E27" s="1">
        <v>49.1</v>
      </c>
      <c r="F27" s="1">
        <v>10.4</v>
      </c>
      <c r="G27" s="1">
        <v>49.6</v>
      </c>
      <c r="H27" s="1">
        <v>10.6</v>
      </c>
      <c r="I27" s="1">
        <v>48.8</v>
      </c>
      <c r="J27" s="1">
        <v>11.1</v>
      </c>
      <c r="K27" s="1">
        <f t="shared" si="0"/>
        <v>147.5</v>
      </c>
      <c r="M27">
        <v>31</v>
      </c>
      <c r="O27">
        <f t="shared" si="1"/>
        <v>2.0261042422758502E-2</v>
      </c>
      <c r="P27" s="1">
        <f t="shared" si="2"/>
        <v>1.4225489143208647E-2</v>
      </c>
      <c r="Q27" s="1">
        <f t="shared" si="3"/>
        <v>6.0355532795498545E-3</v>
      </c>
      <c r="R27" s="1">
        <f t="shared" si="4"/>
        <v>68.087076546601907</v>
      </c>
      <c r="S27" s="1" t="b">
        <f t="shared" si="5"/>
        <v>0</v>
      </c>
      <c r="T27" s="1">
        <f t="shared" si="6"/>
        <v>68.087076546601907</v>
      </c>
    </row>
    <row r="28" spans="2:20">
      <c r="B28" t="s">
        <v>51</v>
      </c>
      <c r="C28" s="1" t="s">
        <v>98</v>
      </c>
      <c r="D28" s="26">
        <v>9862</v>
      </c>
      <c r="E28" s="1">
        <v>45.6</v>
      </c>
      <c r="F28" s="1">
        <v>11</v>
      </c>
      <c r="G28" s="1">
        <v>47.2</v>
      </c>
      <c r="H28" s="1">
        <v>11.5</v>
      </c>
      <c r="I28" s="1">
        <v>43.8</v>
      </c>
      <c r="J28" s="1">
        <v>11.5</v>
      </c>
      <c r="K28" s="1">
        <f t="shared" si="0"/>
        <v>136.60000000000002</v>
      </c>
      <c r="M28">
        <v>31</v>
      </c>
      <c r="O28">
        <f t="shared" si="1"/>
        <v>8.1975359245961554E-3</v>
      </c>
      <c r="P28" s="1">
        <f t="shared" si="2"/>
        <v>5.5011752869433828E-3</v>
      </c>
      <c r="Q28" s="1">
        <f t="shared" si="3"/>
        <v>2.6963606376527727E-3</v>
      </c>
      <c r="R28" s="1">
        <f t="shared" si="4"/>
        <v>26.591508608531644</v>
      </c>
      <c r="S28" s="1" t="b">
        <f t="shared" si="5"/>
        <v>0</v>
      </c>
      <c r="T28" s="1">
        <f t="shared" si="6"/>
        <v>26.591508608531644</v>
      </c>
    </row>
    <row r="29" spans="2:20">
      <c r="B29" t="s">
        <v>52</v>
      </c>
      <c r="C29" s="1" t="s">
        <v>94</v>
      </c>
      <c r="D29" s="26">
        <v>44511</v>
      </c>
      <c r="E29" s="1">
        <v>46.5</v>
      </c>
      <c r="F29" s="1">
        <v>12</v>
      </c>
      <c r="G29" s="1">
        <v>47.4</v>
      </c>
      <c r="H29" s="1">
        <v>12.6</v>
      </c>
      <c r="I29" s="1">
        <v>44.8</v>
      </c>
      <c r="J29" s="1">
        <v>12.6</v>
      </c>
      <c r="K29" s="1">
        <f t="shared" si="0"/>
        <v>138.69999999999999</v>
      </c>
      <c r="M29">
        <v>31</v>
      </c>
      <c r="O29">
        <f t="shared" si="1"/>
        <v>3.6038033576779593E-3</v>
      </c>
      <c r="P29" s="1">
        <f t="shared" si="2"/>
        <v>6.6640060811345991E-3</v>
      </c>
      <c r="Q29" s="1">
        <f t="shared" si="3"/>
        <v>-3.0602027234566398E-3</v>
      </c>
      <c r="R29" s="1">
        <f t="shared" si="4"/>
        <v>-136.21268342377849</v>
      </c>
      <c r="S29" s="1">
        <f t="shared" si="5"/>
        <v>-136.21268342377849</v>
      </c>
      <c r="T29" s="1" t="b">
        <f t="shared" si="6"/>
        <v>0</v>
      </c>
    </row>
    <row r="30" spans="2:20">
      <c r="B30" t="s">
        <v>89</v>
      </c>
      <c r="C30" s="1" t="s">
        <v>103</v>
      </c>
      <c r="D30" s="26">
        <v>56414</v>
      </c>
      <c r="E30" s="1">
        <v>47.7</v>
      </c>
      <c r="F30" s="1">
        <v>11.6</v>
      </c>
      <c r="G30" s="1">
        <v>50.3</v>
      </c>
      <c r="H30" s="1">
        <v>12</v>
      </c>
      <c r="I30" s="1">
        <v>46.2</v>
      </c>
      <c r="J30" s="1">
        <v>12.1</v>
      </c>
      <c r="K30" s="1">
        <f t="shared" si="0"/>
        <v>144.19999999999999</v>
      </c>
      <c r="M30">
        <v>31</v>
      </c>
      <c r="O30">
        <f t="shared" si="1"/>
        <v>5.5120260007235355E-3</v>
      </c>
      <c r="P30" s="1">
        <f t="shared" si="2"/>
        <v>1.0796189598665684E-2</v>
      </c>
      <c r="Q30" s="1">
        <f t="shared" si="3"/>
        <v>-5.2841635979421486E-3</v>
      </c>
      <c r="R30" s="1">
        <f t="shared" si="4"/>
        <v>-298.10080521430837</v>
      </c>
      <c r="S30" s="1">
        <f t="shared" si="5"/>
        <v>-298.10080521430837</v>
      </c>
      <c r="T30" s="1" t="b">
        <f t="shared" si="6"/>
        <v>0</v>
      </c>
    </row>
    <row r="31" spans="2:20">
      <c r="B31" t="s">
        <v>53</v>
      </c>
      <c r="C31" s="1" t="s">
        <v>91</v>
      </c>
      <c r="D31" s="26">
        <v>25556</v>
      </c>
      <c r="E31" s="1">
        <v>49.7</v>
      </c>
      <c r="F31" s="1">
        <v>10.9</v>
      </c>
      <c r="G31" s="1">
        <v>51</v>
      </c>
      <c r="H31" s="1">
        <v>11.6</v>
      </c>
      <c r="I31" s="1">
        <v>47.9</v>
      </c>
      <c r="J31" s="1">
        <v>11.2</v>
      </c>
      <c r="K31" s="1">
        <f t="shared" si="0"/>
        <v>148.6</v>
      </c>
      <c r="M31">
        <v>31</v>
      </c>
      <c r="O31">
        <f t="shared" si="1"/>
        <v>2.3815540297270621E-2</v>
      </c>
      <c r="P31" s="1">
        <f t="shared" si="2"/>
        <v>1.5560294211154124E-2</v>
      </c>
      <c r="Q31" s="1">
        <f t="shared" si="3"/>
        <v>8.2552460861164967E-3</v>
      </c>
      <c r="R31" s="1">
        <f t="shared" si="4"/>
        <v>210.97106897679319</v>
      </c>
      <c r="S31" s="1" t="b">
        <f t="shared" si="5"/>
        <v>0</v>
      </c>
      <c r="T31" s="1">
        <f t="shared" si="6"/>
        <v>210.97106897679319</v>
      </c>
    </row>
    <row r="32" spans="2:20">
      <c r="B32" t="s">
        <v>54</v>
      </c>
      <c r="C32" s="1" t="s">
        <v>99</v>
      </c>
      <c r="D32" s="26">
        <v>16980</v>
      </c>
      <c r="E32" s="1">
        <v>51.8</v>
      </c>
      <c r="F32" s="1">
        <v>10.199999999999999</v>
      </c>
      <c r="G32" s="1">
        <v>54.4</v>
      </c>
      <c r="H32" s="1">
        <v>10.3</v>
      </c>
      <c r="I32" s="1">
        <v>49.4</v>
      </c>
      <c r="J32" s="1">
        <v>10.5</v>
      </c>
      <c r="K32" s="1">
        <f t="shared" si="0"/>
        <v>155.6</v>
      </c>
      <c r="M32">
        <v>31</v>
      </c>
      <c r="O32">
        <f t="shared" si="1"/>
        <v>2.9791215570529661E-2</v>
      </c>
      <c r="P32" s="1">
        <f t="shared" si="2"/>
        <v>2.6820712698537696E-2</v>
      </c>
      <c r="Q32" s="1">
        <f t="shared" si="3"/>
        <v>2.9705028719919646E-3</v>
      </c>
      <c r="R32" s="1">
        <f t="shared" si="4"/>
        <v>50.439138766423561</v>
      </c>
      <c r="S32" s="1" t="b">
        <f t="shared" si="5"/>
        <v>0</v>
      </c>
      <c r="T32" s="1">
        <f t="shared" si="6"/>
        <v>50.439138766423561</v>
      </c>
    </row>
    <row r="33" spans="2:20">
      <c r="B33" t="s">
        <v>55</v>
      </c>
      <c r="C33" s="1" t="s">
        <v>104</v>
      </c>
      <c r="D33" s="26">
        <v>5745</v>
      </c>
      <c r="E33" s="1">
        <v>48.8</v>
      </c>
      <c r="F33" s="1">
        <v>10.4</v>
      </c>
      <c r="G33" s="1">
        <v>48.9</v>
      </c>
      <c r="H33" s="1">
        <v>10.7</v>
      </c>
      <c r="I33" s="1">
        <v>49.5</v>
      </c>
      <c r="J33" s="1">
        <v>11.6</v>
      </c>
      <c r="K33" s="1">
        <f t="shared" si="0"/>
        <v>147.19999999999999</v>
      </c>
      <c r="M33">
        <v>31</v>
      </c>
      <c r="O33">
        <f t="shared" si="1"/>
        <v>2.3100715304147257E-2</v>
      </c>
      <c r="P33" s="1">
        <f t="shared" si="2"/>
        <v>1.3879035714658317E-2</v>
      </c>
      <c r="Q33" s="1">
        <f t="shared" si="3"/>
        <v>9.2216795894889403E-3</v>
      </c>
      <c r="R33" s="1">
        <f t="shared" si="4"/>
        <v>52.978549241613962</v>
      </c>
      <c r="S33" s="1" t="b">
        <f t="shared" si="5"/>
        <v>0</v>
      </c>
      <c r="T33" s="1">
        <f t="shared" si="6"/>
        <v>52.978549241613962</v>
      </c>
    </row>
    <row r="34" spans="2:20">
      <c r="B34" t="s">
        <v>56</v>
      </c>
      <c r="C34" s="1" t="s">
        <v>104</v>
      </c>
      <c r="D34" s="26">
        <v>12661</v>
      </c>
      <c r="E34" s="1">
        <v>52.2</v>
      </c>
      <c r="F34" s="1">
        <v>10</v>
      </c>
      <c r="G34" s="1">
        <v>53.3</v>
      </c>
      <c r="H34" s="1">
        <v>10.6</v>
      </c>
      <c r="I34" s="1">
        <v>50.8</v>
      </c>
      <c r="J34" s="1">
        <v>10.6</v>
      </c>
      <c r="K34" s="1">
        <f t="shared" si="0"/>
        <v>156.30000000000001</v>
      </c>
      <c r="M34">
        <v>31</v>
      </c>
      <c r="O34">
        <f t="shared" si="1"/>
        <v>4.4565462758543117E-2</v>
      </c>
      <c r="P34" s="1">
        <f t="shared" si="2"/>
        <v>2.8251212000579451E-2</v>
      </c>
      <c r="Q34" s="1">
        <f t="shared" si="3"/>
        <v>1.6314250757963666E-2</v>
      </c>
      <c r="R34" s="1">
        <f t="shared" si="4"/>
        <v>206.55472884657797</v>
      </c>
      <c r="S34" s="1" t="b">
        <f t="shared" si="5"/>
        <v>0</v>
      </c>
      <c r="T34" s="1">
        <f t="shared" si="6"/>
        <v>206.55472884657797</v>
      </c>
    </row>
    <row r="35" spans="2:20">
      <c r="B35" t="s">
        <v>57</v>
      </c>
      <c r="C35" s="1" t="s">
        <v>111</v>
      </c>
      <c r="D35" s="26">
        <v>4204</v>
      </c>
      <c r="E35" s="1">
        <v>49.1</v>
      </c>
      <c r="F35" s="1">
        <v>9.6</v>
      </c>
      <c r="G35" s="1">
        <v>50.9</v>
      </c>
      <c r="H35" s="1">
        <v>9.6999999999999993</v>
      </c>
      <c r="I35" s="1">
        <v>45.9</v>
      </c>
      <c r="J35" s="1">
        <v>9.9</v>
      </c>
      <c r="K35" s="1">
        <f t="shared" si="0"/>
        <v>145.9</v>
      </c>
      <c r="M35">
        <v>31</v>
      </c>
      <c r="O35">
        <f t="shared" si="1"/>
        <v>3.0451876523598154E-2</v>
      </c>
      <c r="P35" s="1">
        <f t="shared" si="2"/>
        <v>1.2460530652865009E-2</v>
      </c>
      <c r="Q35" s="1">
        <f t="shared" si="3"/>
        <v>1.7991345870733144E-2</v>
      </c>
      <c r="R35" s="1">
        <f t="shared" si="4"/>
        <v>75.635618040562136</v>
      </c>
      <c r="S35" s="1" t="b">
        <f t="shared" si="5"/>
        <v>0</v>
      </c>
      <c r="T35" s="1">
        <f t="shared" si="6"/>
        <v>75.635618040562136</v>
      </c>
    </row>
    <row r="36" spans="2:20">
      <c r="B36" t="s">
        <v>58</v>
      </c>
      <c r="C36" s="1" t="s">
        <v>104</v>
      </c>
      <c r="D36" s="26">
        <v>5319</v>
      </c>
      <c r="E36" s="1">
        <v>50.3</v>
      </c>
      <c r="F36" s="1">
        <v>9.9</v>
      </c>
      <c r="G36" s="1">
        <v>51.7</v>
      </c>
      <c r="H36" s="1">
        <v>10.5</v>
      </c>
      <c r="I36" s="1">
        <v>48.6</v>
      </c>
      <c r="J36" s="1">
        <v>10.199999999999999</v>
      </c>
      <c r="K36" s="1">
        <f t="shared" si="0"/>
        <v>150.6</v>
      </c>
      <c r="M36">
        <v>31</v>
      </c>
      <c r="O36">
        <f t="shared" si="1"/>
        <v>2.9791215570529661E-2</v>
      </c>
      <c r="P36" s="1">
        <f t="shared" si="2"/>
        <v>1.8263527717909178E-2</v>
      </c>
      <c r="Q36" s="1">
        <f t="shared" si="3"/>
        <v>1.1527687852620483E-2</v>
      </c>
      <c r="R36" s="1">
        <f t="shared" si="4"/>
        <v>61.315771688088347</v>
      </c>
      <c r="S36" s="1" t="b">
        <f t="shared" si="5"/>
        <v>0</v>
      </c>
      <c r="T36" s="1">
        <f t="shared" si="6"/>
        <v>61.315771688088347</v>
      </c>
    </row>
    <row r="37" spans="2:20">
      <c r="B37" t="s">
        <v>63</v>
      </c>
      <c r="C37" s="1" t="s">
        <v>98</v>
      </c>
      <c r="D37" s="26">
        <v>8108</v>
      </c>
      <c r="E37" s="1">
        <v>48.4</v>
      </c>
      <c r="F37" s="1">
        <v>9.9</v>
      </c>
      <c r="G37" s="1">
        <v>49.2</v>
      </c>
      <c r="H37" s="1">
        <v>10.3</v>
      </c>
      <c r="I37" s="1">
        <v>46.3</v>
      </c>
      <c r="J37" s="1">
        <v>10.5</v>
      </c>
      <c r="K37" s="1">
        <f t="shared" si="0"/>
        <v>143.89999999999998</v>
      </c>
      <c r="M37">
        <v>31</v>
      </c>
      <c r="O37">
        <f t="shared" si="1"/>
        <v>1.521238004948644E-2</v>
      </c>
      <c r="P37" s="1">
        <f t="shared" si="2"/>
        <v>1.052350044101702E-2</v>
      </c>
      <c r="Q37" s="1">
        <f t="shared" si="3"/>
        <v>4.6888796084694206E-3</v>
      </c>
      <c r="R37" s="1">
        <f t="shared" si="4"/>
        <v>38.017435865470063</v>
      </c>
      <c r="S37" s="1" t="b">
        <f t="shared" si="5"/>
        <v>0</v>
      </c>
      <c r="T37" s="1">
        <f t="shared" si="6"/>
        <v>38.017435865470063</v>
      </c>
    </row>
    <row r="38" spans="2:20">
      <c r="B38" t="s">
        <v>59</v>
      </c>
      <c r="C38" s="1" t="s">
        <v>92</v>
      </c>
      <c r="D38" s="26">
        <v>9252</v>
      </c>
      <c r="E38" s="1">
        <v>49.5</v>
      </c>
      <c r="F38" s="1">
        <v>10.5</v>
      </c>
      <c r="G38" s="1">
        <v>50.9</v>
      </c>
      <c r="H38" s="1">
        <v>10.9</v>
      </c>
      <c r="I38" s="1">
        <v>47.5</v>
      </c>
      <c r="J38" s="1">
        <v>10.9</v>
      </c>
      <c r="K38" s="1">
        <f t="shared" si="0"/>
        <v>147.9</v>
      </c>
      <c r="M38">
        <v>31</v>
      </c>
      <c r="O38">
        <f t="shared" si="1"/>
        <v>1.7864420562816563E-2</v>
      </c>
      <c r="P38" s="1">
        <f t="shared" si="2"/>
        <v>1.4698997637210165E-2</v>
      </c>
      <c r="Q38" s="1">
        <f t="shared" si="3"/>
        <v>3.1654229256063982E-3</v>
      </c>
      <c r="R38" s="1">
        <f t="shared" si="4"/>
        <v>29.286492907710397</v>
      </c>
      <c r="S38" s="1" t="b">
        <f t="shared" si="5"/>
        <v>0</v>
      </c>
      <c r="T38" s="1">
        <f t="shared" si="6"/>
        <v>29.286492907710397</v>
      </c>
    </row>
    <row r="39" spans="2:20">
      <c r="B39" t="s">
        <v>60</v>
      </c>
      <c r="C39" s="1" t="s">
        <v>112</v>
      </c>
      <c r="D39" s="26">
        <v>82471</v>
      </c>
      <c r="E39" s="1">
        <v>46</v>
      </c>
      <c r="F39" s="1">
        <v>11.4</v>
      </c>
      <c r="G39" s="1">
        <v>48.6</v>
      </c>
      <c r="H39" s="1">
        <v>12.4</v>
      </c>
      <c r="I39" s="1">
        <v>44.6</v>
      </c>
      <c r="J39" s="1">
        <v>12.3</v>
      </c>
      <c r="K39" s="1">
        <f t="shared" si="0"/>
        <v>139.19999999999999</v>
      </c>
      <c r="M39">
        <v>31</v>
      </c>
      <c r="O39">
        <f t="shared" si="1"/>
        <v>2.8223066104798855E-3</v>
      </c>
      <c r="P39" s="1">
        <f t="shared" si="2"/>
        <v>6.9710214997804609E-3</v>
      </c>
      <c r="Q39" s="1">
        <f t="shared" si="3"/>
        <v>-4.1487148893005754E-3</v>
      </c>
      <c r="R39" s="1">
        <f t="shared" si="4"/>
        <v>-342.14866563550777</v>
      </c>
      <c r="S39" s="1">
        <f t="shared" si="5"/>
        <v>-342.14866563550777</v>
      </c>
      <c r="T39" s="1" t="b">
        <f t="shared" si="6"/>
        <v>0</v>
      </c>
    </row>
    <row r="40" spans="2:20">
      <c r="B40" t="s">
        <v>61</v>
      </c>
      <c r="C40" s="1" t="s">
        <v>101</v>
      </c>
      <c r="D40" s="26">
        <v>6046</v>
      </c>
      <c r="E40" s="1">
        <v>45.3</v>
      </c>
      <c r="F40" s="1">
        <v>11.8</v>
      </c>
      <c r="G40" s="1">
        <v>46.6</v>
      </c>
      <c r="H40" s="1">
        <v>11.5</v>
      </c>
      <c r="I40" s="1">
        <v>42.8</v>
      </c>
      <c r="J40" s="1">
        <v>11.9</v>
      </c>
      <c r="K40" s="1">
        <f t="shared" si="0"/>
        <v>134.69999999999999</v>
      </c>
      <c r="M40">
        <v>31</v>
      </c>
      <c r="O40">
        <f t="shared" si="1"/>
        <v>9.0268206057079192E-3</v>
      </c>
      <c r="P40" s="1">
        <f t="shared" si="2"/>
        <v>4.6082875993215255E-3</v>
      </c>
      <c r="Q40" s="1">
        <f t="shared" si="3"/>
        <v>4.4185330063863937E-3</v>
      </c>
      <c r="R40" s="1">
        <f t="shared" si="4"/>
        <v>26.714450556612135</v>
      </c>
      <c r="S40" s="1" t="b">
        <f t="shared" si="5"/>
        <v>0</v>
      </c>
      <c r="T40" s="1">
        <f t="shared" si="6"/>
        <v>26.714450556612135</v>
      </c>
    </row>
    <row r="41" spans="2:20">
      <c r="B41" t="s">
        <v>62</v>
      </c>
      <c r="C41" s="1" t="s">
        <v>110</v>
      </c>
      <c r="D41" s="26">
        <v>145653</v>
      </c>
      <c r="E41" s="1">
        <v>45</v>
      </c>
      <c r="F41" s="1">
        <v>11.1</v>
      </c>
      <c r="G41" s="1">
        <v>46.9</v>
      </c>
      <c r="H41" s="1">
        <v>12.1</v>
      </c>
      <c r="I41" s="1">
        <v>43</v>
      </c>
      <c r="J41" s="1">
        <v>11.7</v>
      </c>
      <c r="K41" s="1">
        <f t="shared" si="0"/>
        <v>134.9</v>
      </c>
      <c r="M41">
        <v>31</v>
      </c>
      <c r="O41">
        <f t="shared" si="1"/>
        <v>3.3348290681680659E-3</v>
      </c>
      <c r="P41" s="1">
        <f t="shared" si="2"/>
        <v>4.6957637439788424E-3</v>
      </c>
      <c r="Q41" s="1">
        <f t="shared" si="3"/>
        <v>-1.3609346758107765E-3</v>
      </c>
      <c r="R41" s="1">
        <f t="shared" si="4"/>
        <v>-198.22421833586702</v>
      </c>
      <c r="S41" s="1">
        <f t="shared" si="5"/>
        <v>-198.22421833586702</v>
      </c>
      <c r="T41" s="1" t="b">
        <f t="shared" si="6"/>
        <v>0</v>
      </c>
    </row>
    <row r="42" spans="2:20">
      <c r="B42" t="s">
        <v>64</v>
      </c>
      <c r="C42" s="1" t="s">
        <v>96</v>
      </c>
      <c r="D42" s="26">
        <v>42774</v>
      </c>
      <c r="E42" s="1">
        <v>46.9</v>
      </c>
      <c r="F42" s="1">
        <v>11.2</v>
      </c>
      <c r="G42" s="1">
        <v>48.2</v>
      </c>
      <c r="H42" s="1">
        <v>11.7</v>
      </c>
      <c r="I42" s="1">
        <v>44.6</v>
      </c>
      <c r="J42" s="1">
        <v>11.7</v>
      </c>
      <c r="K42" s="1">
        <f t="shared" si="0"/>
        <v>139.69999999999999</v>
      </c>
      <c r="M42">
        <v>31</v>
      </c>
      <c r="O42">
        <f t="shared" si="1"/>
        <v>7.5695926430628946E-3</v>
      </c>
      <c r="P42" s="1">
        <f t="shared" si="2"/>
        <v>7.2904566944610449E-3</v>
      </c>
      <c r="Q42" s="1">
        <f t="shared" si="3"/>
        <v>2.7913594860184965E-4</v>
      </c>
      <c r="R42" s="1">
        <f t="shared" si="4"/>
        <v>11.939761065495517</v>
      </c>
      <c r="S42" s="1" t="b">
        <f t="shared" si="5"/>
        <v>0</v>
      </c>
      <c r="T42" s="1">
        <f t="shared" si="6"/>
        <v>11.939761065495517</v>
      </c>
    </row>
    <row r="43" spans="2:20">
      <c r="B43" t="s">
        <v>65</v>
      </c>
      <c r="C43" s="1" t="s">
        <v>113</v>
      </c>
      <c r="D43" s="26">
        <v>1634</v>
      </c>
      <c r="E43" s="1">
        <v>49</v>
      </c>
      <c r="F43" s="1">
        <v>9.1999999999999993</v>
      </c>
      <c r="G43" s="1">
        <v>52</v>
      </c>
      <c r="H43" s="1">
        <v>9.3000000000000007</v>
      </c>
      <c r="I43" s="1">
        <v>47.5</v>
      </c>
      <c r="J43" s="1">
        <v>9.1</v>
      </c>
      <c r="K43" s="1">
        <f t="shared" si="0"/>
        <v>148.5</v>
      </c>
      <c r="M43">
        <v>31</v>
      </c>
      <c r="O43">
        <f t="shared" si="1"/>
        <v>4.2191119387230636E-2</v>
      </c>
      <c r="P43" s="1">
        <f t="shared" si="2"/>
        <v>1.5434660048771032E-2</v>
      </c>
      <c r="Q43" s="1">
        <f t="shared" si="3"/>
        <v>2.6756459338459604E-2</v>
      </c>
      <c r="R43" s="1">
        <f t="shared" si="4"/>
        <v>43.720054559042993</v>
      </c>
      <c r="S43" s="1" t="b">
        <f t="shared" si="5"/>
        <v>0</v>
      </c>
      <c r="T43" s="1">
        <f t="shared" si="6"/>
        <v>43.720054559042993</v>
      </c>
    </row>
    <row r="44" spans="2:20">
      <c r="B44" t="s">
        <v>66</v>
      </c>
      <c r="C44" s="1" t="s">
        <v>96</v>
      </c>
      <c r="D44" s="26">
        <v>46975</v>
      </c>
      <c r="E44" s="1">
        <v>49</v>
      </c>
      <c r="F44" s="1">
        <v>10.8</v>
      </c>
      <c r="G44" s="1">
        <v>50.7</v>
      </c>
      <c r="H44" s="1">
        <v>11.3</v>
      </c>
      <c r="I44" s="1">
        <v>46.8</v>
      </c>
      <c r="J44" s="1">
        <v>11.4</v>
      </c>
      <c r="K44" s="1">
        <f t="shared" si="0"/>
        <v>146.5</v>
      </c>
      <c r="M44">
        <v>31</v>
      </c>
      <c r="O44">
        <f t="shared" si="1"/>
        <v>1.3563778988515907E-2</v>
      </c>
      <c r="P44" s="1">
        <f t="shared" si="2"/>
        <v>1.3098822648090702E-2</v>
      </c>
      <c r="Q44" s="1">
        <f t="shared" si="3"/>
        <v>4.649563404252044E-4</v>
      </c>
      <c r="R44" s="1">
        <f t="shared" si="4"/>
        <v>21.841324091473975</v>
      </c>
      <c r="S44" s="1" t="b">
        <f t="shared" si="5"/>
        <v>0</v>
      </c>
      <c r="T44" s="1">
        <f t="shared" si="6"/>
        <v>21.841324091473975</v>
      </c>
    </row>
    <row r="45" spans="2:20">
      <c r="B45" t="s">
        <v>67</v>
      </c>
      <c r="C45" s="1" t="s">
        <v>101</v>
      </c>
      <c r="D45" s="26">
        <v>9822</v>
      </c>
      <c r="E45" s="1">
        <v>48.5</v>
      </c>
      <c r="F45" s="1">
        <v>11.5</v>
      </c>
      <c r="G45" s="1">
        <v>48.9</v>
      </c>
      <c r="H45" s="1">
        <v>11.5</v>
      </c>
      <c r="I45" s="1">
        <v>46.9</v>
      </c>
      <c r="J45" s="1">
        <v>11.4</v>
      </c>
      <c r="K45" s="1">
        <f t="shared" si="0"/>
        <v>144.30000000000001</v>
      </c>
      <c r="M45">
        <v>31</v>
      </c>
      <c r="O45">
        <f t="shared" si="1"/>
        <v>1.9947292977901876E-2</v>
      </c>
      <c r="P45" s="1">
        <f t="shared" si="2"/>
        <v>1.0888442898996042E-2</v>
      </c>
      <c r="Q45" s="1">
        <f t="shared" si="3"/>
        <v>9.0588500789058335E-3</v>
      </c>
      <c r="R45" s="1">
        <f t="shared" si="4"/>
        <v>88.976025475013103</v>
      </c>
      <c r="S45" s="1" t="b">
        <f t="shared" si="5"/>
        <v>0</v>
      </c>
      <c r="T45" s="1">
        <f t="shared" si="6"/>
        <v>88.976025475013103</v>
      </c>
    </row>
    <row r="46" spans="2:20">
      <c r="B46" t="s">
        <v>68</v>
      </c>
      <c r="C46" s="1" t="s">
        <v>96</v>
      </c>
      <c r="D46" s="26">
        <v>16472</v>
      </c>
      <c r="E46" s="1">
        <v>48.5</v>
      </c>
      <c r="F46" s="1">
        <v>11.2</v>
      </c>
      <c r="G46" s="1">
        <v>49.1</v>
      </c>
      <c r="H46" s="1">
        <v>11.1</v>
      </c>
      <c r="I46" s="1">
        <v>45.9</v>
      </c>
      <c r="J46" s="1">
        <v>11.4</v>
      </c>
      <c r="K46" s="1">
        <f t="shared" si="0"/>
        <v>143.5</v>
      </c>
      <c r="M46">
        <v>31</v>
      </c>
      <c r="O46">
        <f t="shared" si="1"/>
        <v>1.0542705436134558E-2</v>
      </c>
      <c r="P46" s="1">
        <f t="shared" si="2"/>
        <v>1.016926189224765E-2</v>
      </c>
      <c r="Q46" s="1">
        <f t="shared" si="3"/>
        <v>3.7344354388690881E-4</v>
      </c>
      <c r="R46" s="1">
        <f t="shared" si="4"/>
        <v>6.151362054905162</v>
      </c>
      <c r="S46" s="1" t="b">
        <f t="shared" si="5"/>
        <v>0</v>
      </c>
      <c r="T46" s="1">
        <f t="shared" si="6"/>
        <v>6.151362054905162</v>
      </c>
    </row>
    <row r="47" spans="2:20">
      <c r="B47" t="s">
        <v>69</v>
      </c>
      <c r="C47" s="1" t="s">
        <v>107</v>
      </c>
      <c r="D47" s="26">
        <v>80972</v>
      </c>
      <c r="E47" s="1">
        <v>46.6</v>
      </c>
      <c r="F47" s="1">
        <v>11.1</v>
      </c>
      <c r="G47" s="1">
        <v>48</v>
      </c>
      <c r="H47" s="1">
        <v>11.6</v>
      </c>
      <c r="I47" s="1">
        <v>44.7</v>
      </c>
      <c r="J47" s="1">
        <v>11.7</v>
      </c>
      <c r="K47" s="1">
        <f t="shared" si="0"/>
        <v>139.30000000000001</v>
      </c>
      <c r="M47">
        <v>31</v>
      </c>
      <c r="O47">
        <f t="shared" si="1"/>
        <v>6.0974873901193938E-3</v>
      </c>
      <c r="P47" s="1">
        <f t="shared" si="2"/>
        <v>7.0339017876243082E-3</v>
      </c>
      <c r="Q47" s="1">
        <f t="shared" si="3"/>
        <v>-9.364143975049144E-4</v>
      </c>
      <c r="R47" s="1">
        <f t="shared" si="4"/>
        <v>-75.823346594767926</v>
      </c>
      <c r="S47" s="1">
        <f t="shared" si="5"/>
        <v>-75.823346594767926</v>
      </c>
      <c r="T47" s="1" t="b">
        <f t="shared" si="6"/>
        <v>0</v>
      </c>
    </row>
    <row r="48" spans="2:20">
      <c r="B48" t="s">
        <v>70</v>
      </c>
      <c r="C48" s="1" t="s">
        <v>100</v>
      </c>
      <c r="D48" s="26">
        <v>6780</v>
      </c>
      <c r="E48" s="1">
        <v>45.4</v>
      </c>
      <c r="F48" s="1">
        <v>11.1</v>
      </c>
      <c r="G48" s="1">
        <v>46.7</v>
      </c>
      <c r="H48" s="1">
        <v>11.7</v>
      </c>
      <c r="I48" s="1">
        <v>43.7</v>
      </c>
      <c r="J48" s="1">
        <v>11.8</v>
      </c>
      <c r="K48" s="1">
        <f t="shared" si="0"/>
        <v>135.80000000000001</v>
      </c>
      <c r="M48">
        <v>31</v>
      </c>
      <c r="O48">
        <f t="shared" si="1"/>
        <v>6.9844038562072441E-3</v>
      </c>
      <c r="P48" s="1">
        <f t="shared" si="2"/>
        <v>5.1080082173369235E-3</v>
      </c>
      <c r="Q48" s="1">
        <f t="shared" si="3"/>
        <v>1.8763956388703207E-3</v>
      </c>
      <c r="R48" s="1">
        <f t="shared" si="4"/>
        <v>12.721962431540774</v>
      </c>
      <c r="S48" s="1" t="b">
        <f t="shared" si="5"/>
        <v>0</v>
      </c>
      <c r="T48" s="1">
        <f t="shared" si="6"/>
        <v>12.721962431540774</v>
      </c>
    </row>
    <row r="49" spans="2:21">
      <c r="B49" t="s">
        <v>71</v>
      </c>
      <c r="C49" s="1" t="s">
        <v>98</v>
      </c>
      <c r="D49" s="26">
        <v>18103</v>
      </c>
      <c r="E49" s="1">
        <v>46.6</v>
      </c>
      <c r="F49" s="1">
        <v>10.9</v>
      </c>
      <c r="G49" s="1">
        <v>47.3</v>
      </c>
      <c r="H49" s="1">
        <v>11.2</v>
      </c>
      <c r="I49" s="1">
        <v>45.1</v>
      </c>
      <c r="J49" s="1">
        <v>11.6</v>
      </c>
      <c r="K49" s="1">
        <f t="shared" si="0"/>
        <v>139</v>
      </c>
      <c r="M49">
        <v>31</v>
      </c>
      <c r="O49">
        <f t="shared" si="1"/>
        <v>1.0100845736554009E-2</v>
      </c>
      <c r="P49" s="1">
        <f t="shared" si="2"/>
        <v>6.8467479223418559E-3</v>
      </c>
      <c r="Q49" s="1">
        <f t="shared" si="3"/>
        <v>3.2540978142121535E-3</v>
      </c>
      <c r="R49" s="1">
        <f t="shared" si="4"/>
        <v>58.908932730682615</v>
      </c>
      <c r="S49" s="1" t="b">
        <f t="shared" si="5"/>
        <v>0</v>
      </c>
      <c r="T49" s="1">
        <f t="shared" si="6"/>
        <v>58.908932730682615</v>
      </c>
    </row>
    <row r="50" spans="2:21">
      <c r="B50" t="s">
        <v>72</v>
      </c>
      <c r="C50" s="1" t="s">
        <v>113</v>
      </c>
      <c r="D50" s="26">
        <v>2227</v>
      </c>
      <c r="E50" s="1">
        <v>50</v>
      </c>
      <c r="F50" s="1">
        <v>9.4</v>
      </c>
      <c r="G50" s="1">
        <v>52.3</v>
      </c>
      <c r="H50" s="1">
        <v>9.5</v>
      </c>
      <c r="I50" s="1">
        <v>47.7</v>
      </c>
      <c r="J50" s="1">
        <v>9.8000000000000007</v>
      </c>
      <c r="K50" s="1">
        <f t="shared" si="0"/>
        <v>150</v>
      </c>
      <c r="M50">
        <v>31</v>
      </c>
      <c r="O50">
        <f t="shared" si="1"/>
        <v>4.6730253602935701E-2</v>
      </c>
      <c r="P50" s="1">
        <f t="shared" si="2"/>
        <v>1.7413417489968608E-2</v>
      </c>
      <c r="Q50" s="1">
        <f t="shared" si="3"/>
        <v>2.9316836112967093E-2</v>
      </c>
      <c r="R50" s="1">
        <f t="shared" si="4"/>
        <v>65.288594023577716</v>
      </c>
      <c r="S50" s="1" t="b">
        <f t="shared" si="5"/>
        <v>0</v>
      </c>
      <c r="T50" s="1">
        <f t="shared" si="6"/>
        <v>65.288594023577716</v>
      </c>
    </row>
    <row r="51" spans="2:21">
      <c r="B51" t="s">
        <v>73</v>
      </c>
      <c r="C51" s="1" t="s">
        <v>100</v>
      </c>
      <c r="D51" s="26">
        <v>14130</v>
      </c>
      <c r="E51" s="1">
        <v>51.8</v>
      </c>
      <c r="F51" s="1">
        <v>10.5</v>
      </c>
      <c r="G51" s="1">
        <v>52.1</v>
      </c>
      <c r="H51" s="1">
        <v>11</v>
      </c>
      <c r="I51" s="1">
        <v>51</v>
      </c>
      <c r="J51" s="1">
        <v>11.1</v>
      </c>
      <c r="K51" s="1">
        <f t="shared" si="0"/>
        <v>154.9</v>
      </c>
      <c r="M51">
        <v>31</v>
      </c>
      <c r="O51">
        <f t="shared" si="1"/>
        <v>3.2742293735778305E-2</v>
      </c>
      <c r="P51" s="1">
        <f t="shared" si="2"/>
        <v>2.545120538027279E-2</v>
      </c>
      <c r="Q51" s="1">
        <f t="shared" si="3"/>
        <v>7.291088355505515E-3</v>
      </c>
      <c r="R51" s="1">
        <f t="shared" si="4"/>
        <v>103.02307846329293</v>
      </c>
      <c r="S51" s="1" t="b">
        <f t="shared" si="5"/>
        <v>0</v>
      </c>
      <c r="T51" s="1">
        <f t="shared" si="6"/>
        <v>103.02307846329293</v>
      </c>
    </row>
    <row r="52" spans="2:21">
      <c r="B52" t="s">
        <v>74</v>
      </c>
      <c r="C52" s="1" t="s">
        <v>95</v>
      </c>
      <c r="D52" s="26">
        <v>227078</v>
      </c>
      <c r="E52" s="1">
        <v>43.7</v>
      </c>
      <c r="F52" s="1">
        <v>11.1</v>
      </c>
      <c r="G52" s="1">
        <v>45.8</v>
      </c>
      <c r="H52" s="1">
        <v>11.2</v>
      </c>
      <c r="I52" s="1">
        <v>42.4</v>
      </c>
      <c r="J52" s="1">
        <v>11.5</v>
      </c>
      <c r="K52" s="1">
        <f t="shared" si="0"/>
        <v>131.9</v>
      </c>
      <c r="M52">
        <v>31</v>
      </c>
      <c r="O52">
        <f t="shared" si="1"/>
        <v>2.2420282362222155E-3</v>
      </c>
      <c r="P52" s="1">
        <f t="shared" si="2"/>
        <v>3.5274983769802981E-3</v>
      </c>
      <c r="Q52" s="1">
        <f t="shared" si="3"/>
        <v>-1.2854701407580826E-3</v>
      </c>
      <c r="R52" s="1">
        <f t="shared" si="4"/>
        <v>-291.90198862306391</v>
      </c>
      <c r="S52" s="1">
        <f t="shared" si="5"/>
        <v>-291.90198862306391</v>
      </c>
      <c r="T52" s="1" t="b">
        <f t="shared" si="6"/>
        <v>0</v>
      </c>
    </row>
    <row r="53" spans="2:21">
      <c r="B53" t="s">
        <v>75</v>
      </c>
      <c r="C53" s="1" t="s">
        <v>93</v>
      </c>
      <c r="D53" s="26">
        <v>6083</v>
      </c>
      <c r="E53" s="1">
        <v>51.7</v>
      </c>
      <c r="F53" s="1">
        <v>10.5</v>
      </c>
      <c r="G53" s="1">
        <v>51.7</v>
      </c>
      <c r="H53" s="1">
        <v>10.9</v>
      </c>
      <c r="I53" s="1">
        <v>49</v>
      </c>
      <c r="J53" s="1">
        <v>10.6</v>
      </c>
      <c r="K53" s="1">
        <f t="shared" si="0"/>
        <v>152.4</v>
      </c>
      <c r="M53">
        <v>31</v>
      </c>
      <c r="O53">
        <f t="shared" si="1"/>
        <v>4.1901660934233975E-2</v>
      </c>
      <c r="P53" s="1">
        <f t="shared" si="2"/>
        <v>2.1028952343075002E-2</v>
      </c>
      <c r="Q53" s="1">
        <f t="shared" si="3"/>
        <v>2.0872708591158973E-2</v>
      </c>
      <c r="R53" s="1">
        <f t="shared" si="4"/>
        <v>126.96868636002003</v>
      </c>
      <c r="S53" s="1" t="b">
        <f t="shared" si="5"/>
        <v>0</v>
      </c>
      <c r="T53" s="1">
        <f t="shared" si="6"/>
        <v>126.96868636002003</v>
      </c>
    </row>
    <row r="54" spans="2:21">
      <c r="B54" t="s">
        <v>76</v>
      </c>
      <c r="C54" s="1" t="s">
        <v>99</v>
      </c>
      <c r="D54" s="26">
        <v>4306</v>
      </c>
      <c r="E54" s="1">
        <v>48</v>
      </c>
      <c r="F54" s="1">
        <v>10.8</v>
      </c>
      <c r="G54" s="1">
        <v>49.3</v>
      </c>
      <c r="H54" s="1">
        <v>10.9</v>
      </c>
      <c r="I54" s="1">
        <v>45.8</v>
      </c>
      <c r="J54" s="1">
        <v>11</v>
      </c>
      <c r="K54" s="1">
        <f t="shared" si="0"/>
        <v>143.1</v>
      </c>
      <c r="M54">
        <v>31</v>
      </c>
      <c r="O54">
        <f t="shared" si="1"/>
        <v>1.1095087568857243E-2</v>
      </c>
      <c r="P54" s="1">
        <f t="shared" si="2"/>
        <v>9.8254705456263247E-3</v>
      </c>
      <c r="Q54" s="1">
        <f t="shared" si="3"/>
        <v>1.2696170232309179E-3</v>
      </c>
      <c r="R54" s="1">
        <f t="shared" si="4"/>
        <v>5.4669709020323323</v>
      </c>
      <c r="S54" s="1" t="b">
        <f t="shared" si="5"/>
        <v>0</v>
      </c>
      <c r="T54" s="1">
        <f t="shared" si="6"/>
        <v>5.4669709020323323</v>
      </c>
    </row>
    <row r="55" spans="2:21">
      <c r="B55" t="s">
        <v>77</v>
      </c>
      <c r="C55" s="1" t="s">
        <v>94</v>
      </c>
      <c r="D55" s="26">
        <v>49779</v>
      </c>
      <c r="E55" s="1">
        <v>48.1</v>
      </c>
      <c r="F55" s="1">
        <v>11.5</v>
      </c>
      <c r="G55" s="1">
        <v>48.8</v>
      </c>
      <c r="H55" s="1">
        <v>11.9</v>
      </c>
      <c r="I55" s="1">
        <v>46.2</v>
      </c>
      <c r="J55" s="1">
        <v>11.9</v>
      </c>
      <c r="K55" s="1">
        <f t="shared" si="0"/>
        <v>143.10000000000002</v>
      </c>
      <c r="M55">
        <v>31</v>
      </c>
      <c r="O55">
        <f t="shared" si="1"/>
        <v>5.4613636573678237E-3</v>
      </c>
      <c r="P55" s="1">
        <f t="shared" si="2"/>
        <v>9.8254705456264357E-3</v>
      </c>
      <c r="Q55" s="1">
        <f t="shared" si="3"/>
        <v>-4.364106888258612E-3</v>
      </c>
      <c r="R55" s="1">
        <f t="shared" si="4"/>
        <v>-217.24087679062544</v>
      </c>
      <c r="S55" s="1">
        <f t="shared" si="5"/>
        <v>-217.24087679062544</v>
      </c>
      <c r="T55" s="1" t="b">
        <f t="shared" si="6"/>
        <v>0</v>
      </c>
    </row>
    <row r="56" spans="2:21">
      <c r="B56" t="s">
        <v>78</v>
      </c>
      <c r="C56" s="1" t="s">
        <v>110</v>
      </c>
      <c r="D56" s="26">
        <v>40525</v>
      </c>
      <c r="E56" s="1">
        <v>47.6</v>
      </c>
      <c r="F56" s="1">
        <v>11.4</v>
      </c>
      <c r="G56" s="1">
        <v>49.2</v>
      </c>
      <c r="H56" s="1">
        <v>11.5</v>
      </c>
      <c r="I56" s="1">
        <v>44.7</v>
      </c>
      <c r="J56" s="1">
        <v>11.7</v>
      </c>
      <c r="K56" s="1">
        <f t="shared" si="0"/>
        <v>141.5</v>
      </c>
      <c r="M56">
        <v>31</v>
      </c>
      <c r="O56">
        <f t="shared" si="1"/>
        <v>6.2096653257761592E-3</v>
      </c>
      <c r="P56" s="1">
        <f t="shared" si="2"/>
        <v>8.5497880843823371E-3</v>
      </c>
      <c r="Q56" s="1">
        <f t="shared" si="3"/>
        <v>-2.3401227586061779E-3</v>
      </c>
      <c r="R56" s="1">
        <f t="shared" si="4"/>
        <v>-94.833474792515361</v>
      </c>
      <c r="S56" s="1">
        <f t="shared" si="5"/>
        <v>-94.833474792515361</v>
      </c>
      <c r="T56" s="1" t="b">
        <f t="shared" si="6"/>
        <v>0</v>
      </c>
    </row>
    <row r="57" spans="2:21">
      <c r="B57" t="s">
        <v>79</v>
      </c>
      <c r="C57" s="1" t="s">
        <v>113</v>
      </c>
      <c r="D57" s="26">
        <v>3425</v>
      </c>
      <c r="E57" s="1">
        <v>49.4</v>
      </c>
      <c r="F57" s="1">
        <v>9.5</v>
      </c>
      <c r="G57" s="1">
        <v>49.3</v>
      </c>
      <c r="H57" s="1">
        <v>10.1</v>
      </c>
      <c r="I57" s="1">
        <v>47.9</v>
      </c>
      <c r="J57" s="1">
        <v>10.199999999999999</v>
      </c>
      <c r="K57" s="1">
        <f t="shared" si="0"/>
        <v>146.6</v>
      </c>
      <c r="M57">
        <v>31</v>
      </c>
      <c r="O57">
        <f t="shared" si="1"/>
        <v>3.6960924392093197E-2</v>
      </c>
      <c r="P57" s="1">
        <f t="shared" si="2"/>
        <v>1.320790714977893E-2</v>
      </c>
      <c r="Q57" s="1">
        <f t="shared" si="3"/>
        <v>2.3753017242314267E-2</v>
      </c>
      <c r="R57" s="1">
        <f t="shared" si="4"/>
        <v>81.354084054926361</v>
      </c>
      <c r="S57" s="1" t="b">
        <f t="shared" si="5"/>
        <v>0</v>
      </c>
      <c r="T57" s="1">
        <f t="shared" si="6"/>
        <v>81.354084054926361</v>
      </c>
    </row>
    <row r="58" spans="2:21">
      <c r="B58" t="s">
        <v>80</v>
      </c>
      <c r="C58" s="1" t="s">
        <v>101</v>
      </c>
      <c r="D58" s="26">
        <v>16480</v>
      </c>
      <c r="E58" s="1">
        <v>50.6</v>
      </c>
      <c r="F58" s="1">
        <v>9.9</v>
      </c>
      <c r="G58" s="1">
        <v>53.1</v>
      </c>
      <c r="H58" s="1">
        <v>10.199999999999999</v>
      </c>
      <c r="I58" s="1">
        <v>48.6</v>
      </c>
      <c r="J58" s="1">
        <v>10.199999999999999</v>
      </c>
      <c r="K58" s="1">
        <f t="shared" si="0"/>
        <v>152.30000000000001</v>
      </c>
      <c r="M58">
        <v>31</v>
      </c>
      <c r="O58">
        <f t="shared" si="1"/>
        <v>3.6185737420003528E-2</v>
      </c>
      <c r="P58" s="1">
        <f t="shared" si="2"/>
        <v>2.0866516253725154E-2</v>
      </c>
      <c r="Q58" s="1">
        <f t="shared" si="3"/>
        <v>1.5319221166278374E-2</v>
      </c>
      <c r="R58" s="1">
        <f t="shared" si="4"/>
        <v>252.4607648202676</v>
      </c>
      <c r="S58" s="1" t="b">
        <f t="shared" si="5"/>
        <v>0</v>
      </c>
      <c r="T58" s="1">
        <f t="shared" si="6"/>
        <v>252.4607648202676</v>
      </c>
    </row>
    <row r="59" spans="2:21">
      <c r="B59" t="s">
        <v>81</v>
      </c>
      <c r="C59" s="1" t="s">
        <v>113</v>
      </c>
      <c r="D59" s="26">
        <v>1049</v>
      </c>
      <c r="E59" s="1">
        <v>49.9</v>
      </c>
      <c r="F59" s="1">
        <v>10.199999999999999</v>
      </c>
      <c r="G59" s="1">
        <v>50.9</v>
      </c>
      <c r="H59" s="1">
        <v>9.8000000000000007</v>
      </c>
      <c r="I59" s="1">
        <v>47.4</v>
      </c>
      <c r="J59" s="1">
        <v>10.3</v>
      </c>
      <c r="K59" s="1">
        <f t="shared" si="0"/>
        <v>148.19999999999999</v>
      </c>
      <c r="M59">
        <v>31</v>
      </c>
      <c r="O59">
        <f t="shared" si="1"/>
        <v>4.1327567949997812E-2</v>
      </c>
      <c r="P59" s="1">
        <f t="shared" si="2"/>
        <v>1.506296958032205E-2</v>
      </c>
      <c r="Q59" s="1">
        <f t="shared" si="3"/>
        <v>2.6264598369675762E-2</v>
      </c>
      <c r="R59" s="1">
        <f t="shared" si="4"/>
        <v>27.551563689789873</v>
      </c>
      <c r="S59" s="1" t="b">
        <f t="shared" si="5"/>
        <v>0</v>
      </c>
      <c r="T59" s="1">
        <f t="shared" si="6"/>
        <v>27.551563689789873</v>
      </c>
    </row>
    <row r="61" spans="2:21">
      <c r="R61" s="1" t="s">
        <v>31</v>
      </c>
      <c r="S61" s="1">
        <f>SUM(S7:S59)</f>
        <v>-2588.572404426367</v>
      </c>
      <c r="T61" s="1">
        <f>SUM(T7:T59)</f>
        <v>2588.5724047174804</v>
      </c>
      <c r="U61" s="1">
        <f>S61+T61</f>
        <v>2.911133378802333E-7</v>
      </c>
    </row>
    <row r="62" spans="2:21">
      <c r="R62" s="1"/>
      <c r="S62" s="1" t="s">
        <v>9</v>
      </c>
      <c r="T62" s="1">
        <f>T61/16000</f>
        <v>0.16178577529484253</v>
      </c>
      <c r="U62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2"/>
  <sheetViews>
    <sheetView topLeftCell="A39" workbookViewId="0">
      <selection activeCell="C59" sqref="B9:C59"/>
    </sheetView>
  </sheetViews>
  <sheetFormatPr baseColWidth="10" defaultRowHeight="13" x14ac:dyDescent="0"/>
  <cols>
    <col min="2" max="2" width="20.5703125" customWidth="1"/>
  </cols>
  <sheetData>
    <row r="1" spans="2:23" s="1" customFormat="1">
      <c r="C1" s="1" t="s">
        <v>0</v>
      </c>
      <c r="E1" s="1" t="s">
        <v>21</v>
      </c>
    </row>
    <row r="2" spans="2:23" s="1" customFormat="1">
      <c r="E2" s="1" t="s">
        <v>30</v>
      </c>
      <c r="Q2" s="5" t="s">
        <v>32</v>
      </c>
      <c r="R2" s="5">
        <v>214.63262220990291</v>
      </c>
      <c r="U2" s="7" t="s">
        <v>23</v>
      </c>
      <c r="V2" s="8"/>
      <c r="W2" s="9">
        <f>COUNT(T9:T59)</f>
        <v>35</v>
      </c>
    </row>
    <row r="3" spans="2:23" s="1" customFormat="1">
      <c r="E3" s="1" t="s">
        <v>22</v>
      </c>
      <c r="U3" s="10" t="s">
        <v>24</v>
      </c>
      <c r="V3" s="11"/>
      <c r="W3" s="12">
        <f>AVERAGE(T9:T59)</f>
        <v>82.116684666811395</v>
      </c>
    </row>
    <row r="4" spans="2:23" s="1" customFormat="1">
      <c r="U4" s="10" t="s">
        <v>25</v>
      </c>
      <c r="V4" s="11"/>
      <c r="W4" s="13">
        <f>COUNT(S9:S59)</f>
        <v>16</v>
      </c>
    </row>
    <row r="5" spans="2:23" s="1" customFormat="1">
      <c r="U5" s="15" t="s">
        <v>26</v>
      </c>
      <c r="V5" s="16"/>
      <c r="W5" s="17">
        <f>AVERAGE(S9:S59)</f>
        <v>-179.63024770643202</v>
      </c>
    </row>
    <row r="6" spans="2:23" s="1" customFormat="1">
      <c r="C6" s="18"/>
      <c r="D6" s="18"/>
      <c r="E6" s="18" t="s">
        <v>10</v>
      </c>
      <c r="F6" s="18" t="s">
        <v>11</v>
      </c>
      <c r="G6" s="18" t="s">
        <v>10</v>
      </c>
      <c r="H6" s="18" t="s">
        <v>11</v>
      </c>
      <c r="I6" s="18" t="s">
        <v>10</v>
      </c>
      <c r="J6" s="18" t="s">
        <v>11</v>
      </c>
      <c r="K6" s="18" t="s">
        <v>10</v>
      </c>
      <c r="L6" s="18" t="s">
        <v>11</v>
      </c>
      <c r="M6" s="18" t="s">
        <v>12</v>
      </c>
    </row>
    <row r="7" spans="2:23" s="1" customFormat="1">
      <c r="B7" s="1" t="s">
        <v>13</v>
      </c>
      <c r="C7" s="18" t="s">
        <v>15</v>
      </c>
      <c r="D7" s="18" t="s">
        <v>14</v>
      </c>
      <c r="E7" s="19" t="s">
        <v>16</v>
      </c>
      <c r="F7" s="19" t="s">
        <v>16</v>
      </c>
      <c r="G7" s="20" t="s">
        <v>17</v>
      </c>
      <c r="H7" s="20" t="s">
        <v>17</v>
      </c>
      <c r="I7" s="21" t="s">
        <v>18</v>
      </c>
      <c r="J7" s="21" t="s">
        <v>18</v>
      </c>
      <c r="K7" s="22" t="s">
        <v>19</v>
      </c>
      <c r="L7" s="22" t="s">
        <v>19</v>
      </c>
      <c r="M7" s="18" t="s">
        <v>20</v>
      </c>
      <c r="O7" s="1" t="s">
        <v>4</v>
      </c>
      <c r="P7" s="1" t="s">
        <v>3</v>
      </c>
      <c r="Q7" s="1" t="s">
        <v>5</v>
      </c>
      <c r="R7" s="1" t="s">
        <v>6</v>
      </c>
      <c r="S7" s="1" t="s">
        <v>7</v>
      </c>
      <c r="T7" s="1" t="s">
        <v>8</v>
      </c>
    </row>
    <row r="9" spans="2:23">
      <c r="B9" t="s">
        <v>33</v>
      </c>
      <c r="C9" s="1" t="s">
        <v>90</v>
      </c>
      <c r="D9" s="26">
        <v>12060</v>
      </c>
      <c r="E9" s="1">
        <v>49.5</v>
      </c>
      <c r="F9" s="1">
        <v>9.9</v>
      </c>
      <c r="G9" s="1">
        <v>49.2</v>
      </c>
      <c r="H9" s="1">
        <v>10.4</v>
      </c>
      <c r="I9" s="1">
        <v>48.8</v>
      </c>
      <c r="J9" s="1">
        <v>10</v>
      </c>
      <c r="K9" s="1">
        <f>E9+G9+I9</f>
        <v>147.5</v>
      </c>
      <c r="M9">
        <v>31</v>
      </c>
      <c r="O9">
        <f>1-NORMDIST(C9,K9,M9,TRUE)</f>
        <v>2.746972111643553E-2</v>
      </c>
      <c r="P9" s="1">
        <f>1-NORMDIST($R$2,K9,M9,TRUE)</f>
        <v>1.517208941744308E-2</v>
      </c>
      <c r="Q9" s="1">
        <f>-1*(P9-O9)</f>
        <v>1.2297631698992451E-2</v>
      </c>
      <c r="R9" s="1">
        <f>Q9*D9</f>
        <v>148.30943828984894</v>
      </c>
      <c r="S9" s="1" t="b">
        <f t="shared" ref="S9" si="0">IF(R9&lt;0,R9)</f>
        <v>0</v>
      </c>
      <c r="T9" s="1">
        <f t="shared" ref="T9" si="1">IF(R9&gt;0,R9)</f>
        <v>148.30943828984894</v>
      </c>
    </row>
    <row r="10" spans="2:23">
      <c r="B10" t="s">
        <v>34</v>
      </c>
      <c r="C10" s="1" t="s">
        <v>91</v>
      </c>
      <c r="D10" s="1">
        <v>2275</v>
      </c>
      <c r="E10" s="1">
        <v>49.5</v>
      </c>
      <c r="F10" s="1">
        <v>10.6</v>
      </c>
      <c r="G10" s="1">
        <v>49.6</v>
      </c>
      <c r="H10" s="1">
        <v>10.3</v>
      </c>
      <c r="I10" s="1">
        <v>47.5</v>
      </c>
      <c r="J10" s="1">
        <v>10.5</v>
      </c>
      <c r="K10" s="1">
        <f t="shared" ref="K10:K59" si="2">E10+G10+I10</f>
        <v>146.6</v>
      </c>
      <c r="M10">
        <v>31</v>
      </c>
      <c r="O10">
        <f t="shared" ref="O10:O59" si="3">1-NORMDIST(C10,K10,M10,TRUE)</f>
        <v>2.0419479703576715E-2</v>
      </c>
      <c r="P10" s="1">
        <f t="shared" ref="P10:P59" si="4">1-NORMDIST($R$2,K10,M10,TRUE)</f>
        <v>1.409612605895183E-2</v>
      </c>
      <c r="Q10" s="1">
        <f t="shared" ref="Q10:Q59" si="5">-1*(P10-O10)</f>
        <v>6.323353644624885E-3</v>
      </c>
      <c r="R10" s="1">
        <f t="shared" ref="R10:R59" si="6">Q10*D10</f>
        <v>14.385629541521613</v>
      </c>
      <c r="S10" s="1" t="b">
        <f t="shared" ref="S10:S59" si="7">IF(R10&lt;0,R10)</f>
        <v>0</v>
      </c>
      <c r="T10" s="1">
        <f t="shared" ref="T10:T59" si="8">IF(R10&gt;0,R10)</f>
        <v>14.385629541521613</v>
      </c>
    </row>
    <row r="11" spans="2:23">
      <c r="B11" t="s">
        <v>35</v>
      </c>
      <c r="C11" s="1" t="s">
        <v>92</v>
      </c>
      <c r="D11" s="26">
        <v>22055</v>
      </c>
      <c r="E11" s="1">
        <v>48.4</v>
      </c>
      <c r="F11" s="1">
        <v>10.7</v>
      </c>
      <c r="G11" s="1">
        <v>49.2</v>
      </c>
      <c r="H11" s="1">
        <v>10.9</v>
      </c>
      <c r="I11" s="1">
        <v>46.6</v>
      </c>
      <c r="J11" s="1">
        <v>10.6</v>
      </c>
      <c r="K11" s="1">
        <f t="shared" si="2"/>
        <v>144.19999999999999</v>
      </c>
      <c r="M11">
        <v>31</v>
      </c>
      <c r="O11">
        <f t="shared" si="3"/>
        <v>1.3231296761062383E-2</v>
      </c>
      <c r="P11" s="1">
        <f t="shared" si="4"/>
        <v>1.1542649036714536E-2</v>
      </c>
      <c r="Q11" s="1">
        <f t="shared" si="5"/>
        <v>1.688647724347847E-3</v>
      </c>
      <c r="R11" s="1">
        <f t="shared" si="6"/>
        <v>37.243125560491769</v>
      </c>
      <c r="S11" s="1" t="b">
        <f t="shared" si="7"/>
        <v>0</v>
      </c>
      <c r="T11" s="1">
        <f t="shared" si="8"/>
        <v>37.243125560491769</v>
      </c>
    </row>
    <row r="12" spans="2:23">
      <c r="B12" t="s">
        <v>36</v>
      </c>
      <c r="C12" s="1" t="s">
        <v>93</v>
      </c>
      <c r="D12" s="26">
        <v>6080</v>
      </c>
      <c r="E12" s="1">
        <v>50.3</v>
      </c>
      <c r="F12" s="1">
        <v>9.8000000000000007</v>
      </c>
      <c r="G12" s="1">
        <v>51.3</v>
      </c>
      <c r="H12" s="1">
        <v>9.6</v>
      </c>
      <c r="I12" s="1">
        <v>49.5</v>
      </c>
      <c r="J12" s="1">
        <v>10.199999999999999</v>
      </c>
      <c r="K12" s="1">
        <f t="shared" si="2"/>
        <v>151.1</v>
      </c>
      <c r="M12">
        <v>31</v>
      </c>
      <c r="O12">
        <f t="shared" si="3"/>
        <v>3.82830330623537E-2</v>
      </c>
      <c r="P12" s="1">
        <f t="shared" si="4"/>
        <v>2.0209582657039982E-2</v>
      </c>
      <c r="Q12" s="1">
        <f t="shared" si="5"/>
        <v>1.8073450405313718E-2</v>
      </c>
      <c r="R12" s="1">
        <f t="shared" si="6"/>
        <v>109.88657846430741</v>
      </c>
      <c r="S12" s="1" t="b">
        <f t="shared" si="7"/>
        <v>0</v>
      </c>
      <c r="T12" s="1">
        <f t="shared" si="8"/>
        <v>109.88657846430741</v>
      </c>
    </row>
    <row r="13" spans="2:23">
      <c r="B13" t="s">
        <v>37</v>
      </c>
      <c r="C13" s="1" t="s">
        <v>94</v>
      </c>
      <c r="D13" s="26">
        <v>195730</v>
      </c>
      <c r="E13" s="1">
        <v>47.1</v>
      </c>
      <c r="F13" s="1">
        <v>11.2</v>
      </c>
      <c r="G13" s="1">
        <v>48.4</v>
      </c>
      <c r="H13" s="1">
        <v>12</v>
      </c>
      <c r="I13" s="1">
        <v>46</v>
      </c>
      <c r="J13" s="1">
        <v>11.2</v>
      </c>
      <c r="K13" s="1">
        <f t="shared" si="2"/>
        <v>141.5</v>
      </c>
      <c r="M13">
        <v>31</v>
      </c>
      <c r="O13">
        <f t="shared" si="3"/>
        <v>4.7051882364496089E-3</v>
      </c>
      <c r="P13" s="1">
        <f t="shared" si="4"/>
        <v>9.1592434298143344E-3</v>
      </c>
      <c r="Q13" s="1">
        <f t="shared" si="5"/>
        <v>-4.4540551933647254E-3</v>
      </c>
      <c r="R13" s="1">
        <f t="shared" si="6"/>
        <v>-871.79222299727769</v>
      </c>
      <c r="S13" s="1">
        <f t="shared" si="7"/>
        <v>-871.79222299727769</v>
      </c>
      <c r="T13" s="1" t="b">
        <f t="shared" si="8"/>
        <v>0</v>
      </c>
    </row>
    <row r="14" spans="2:23">
      <c r="B14" t="s">
        <v>38</v>
      </c>
      <c r="C14" s="1" t="s">
        <v>92</v>
      </c>
      <c r="D14" s="26">
        <v>19734</v>
      </c>
      <c r="E14" s="1">
        <v>50.5</v>
      </c>
      <c r="F14" s="1">
        <v>10.199999999999999</v>
      </c>
      <c r="G14" s="1">
        <v>51.3</v>
      </c>
      <c r="H14" s="1">
        <v>10.5</v>
      </c>
      <c r="I14" s="1">
        <v>48.9</v>
      </c>
      <c r="J14" s="1">
        <v>10.1</v>
      </c>
      <c r="K14" s="1">
        <f t="shared" si="2"/>
        <v>150.69999999999999</v>
      </c>
      <c r="M14">
        <v>31</v>
      </c>
      <c r="O14">
        <f t="shared" si="3"/>
        <v>2.2232670683167477E-2</v>
      </c>
      <c r="P14" s="1">
        <f t="shared" si="4"/>
        <v>1.9587562505528289E-2</v>
      </c>
      <c r="Q14" s="1">
        <f t="shared" si="5"/>
        <v>2.6451081776391883E-3</v>
      </c>
      <c r="R14" s="1">
        <f t="shared" si="6"/>
        <v>52.198564777531743</v>
      </c>
      <c r="S14" s="1" t="b">
        <f t="shared" si="7"/>
        <v>0</v>
      </c>
      <c r="T14" s="1">
        <f t="shared" si="8"/>
        <v>52.198564777531743</v>
      </c>
    </row>
    <row r="15" spans="2:23">
      <c r="B15" t="s">
        <v>39</v>
      </c>
      <c r="C15" s="1" t="s">
        <v>95</v>
      </c>
      <c r="D15" s="26">
        <v>35595</v>
      </c>
      <c r="E15" s="1">
        <v>47.2</v>
      </c>
      <c r="F15" s="1">
        <v>11.2</v>
      </c>
      <c r="G15" s="1">
        <v>47.7</v>
      </c>
      <c r="H15" s="1">
        <v>11.6</v>
      </c>
      <c r="I15" s="1">
        <v>45.7</v>
      </c>
      <c r="J15" s="1">
        <v>11.3</v>
      </c>
      <c r="K15" s="1">
        <f t="shared" si="2"/>
        <v>140.60000000000002</v>
      </c>
      <c r="M15">
        <v>31</v>
      </c>
      <c r="O15">
        <f t="shared" si="3"/>
        <v>5.2142084643734821E-3</v>
      </c>
      <c r="P15" s="1">
        <f t="shared" si="4"/>
        <v>8.4667350823429688E-3</v>
      </c>
      <c r="Q15" s="1">
        <f t="shared" si="5"/>
        <v>-3.2525266179694867E-3</v>
      </c>
      <c r="R15" s="1">
        <f t="shared" si="6"/>
        <v>-115.77368496662388</v>
      </c>
      <c r="S15" s="1">
        <f t="shared" si="7"/>
        <v>-115.77368496662388</v>
      </c>
      <c r="T15" s="1" t="b">
        <f t="shared" si="8"/>
        <v>0</v>
      </c>
    </row>
    <row r="16" spans="2:23">
      <c r="B16" t="s">
        <v>40</v>
      </c>
      <c r="C16" s="1" t="s">
        <v>96</v>
      </c>
      <c r="D16" s="26">
        <v>6886</v>
      </c>
      <c r="E16" s="1">
        <v>45.7</v>
      </c>
      <c r="F16" s="1">
        <v>11</v>
      </c>
      <c r="G16" s="1">
        <v>45.8</v>
      </c>
      <c r="H16" s="1">
        <v>11.2</v>
      </c>
      <c r="I16" s="1">
        <v>43.9</v>
      </c>
      <c r="J16" s="1">
        <v>11</v>
      </c>
      <c r="K16" s="1">
        <f t="shared" si="2"/>
        <v>135.4</v>
      </c>
      <c r="M16">
        <v>31</v>
      </c>
      <c r="O16">
        <f t="shared" si="3"/>
        <v>5.1181665128031684E-3</v>
      </c>
      <c r="P16" s="1">
        <f t="shared" si="4"/>
        <v>5.2958139606475996E-3</v>
      </c>
      <c r="Q16" s="1">
        <f t="shared" si="5"/>
        <v>-1.7764744784443121E-4</v>
      </c>
      <c r="R16" s="1">
        <f t="shared" si="6"/>
        <v>-1.2232803258567533</v>
      </c>
      <c r="S16" s="1">
        <f t="shared" si="7"/>
        <v>-1.2232803258567533</v>
      </c>
      <c r="T16" s="1" t="b">
        <f t="shared" si="8"/>
        <v>0</v>
      </c>
    </row>
    <row r="17" spans="2:20">
      <c r="B17" t="s">
        <v>88</v>
      </c>
      <c r="C17" s="1" t="s">
        <v>97</v>
      </c>
      <c r="D17" s="26">
        <v>4564</v>
      </c>
      <c r="E17" s="1">
        <v>43.6</v>
      </c>
      <c r="F17" s="1">
        <v>13.8</v>
      </c>
      <c r="G17" s="1">
        <v>43.6</v>
      </c>
      <c r="H17" s="1">
        <v>13.2</v>
      </c>
      <c r="I17" s="1">
        <v>42.1</v>
      </c>
      <c r="J17" s="1">
        <v>13.6</v>
      </c>
      <c r="K17" s="1">
        <f t="shared" si="2"/>
        <v>129.30000000000001</v>
      </c>
      <c r="M17">
        <v>31</v>
      </c>
      <c r="O17">
        <f t="shared" si="3"/>
        <v>1.1259079302615715E-3</v>
      </c>
      <c r="P17" s="1">
        <f t="shared" si="4"/>
        <v>2.9556154071914698E-3</v>
      </c>
      <c r="Q17" s="1">
        <f t="shared" si="5"/>
        <v>-1.8297074769298982E-3</v>
      </c>
      <c r="R17" s="1">
        <f t="shared" si="6"/>
        <v>-8.350784924708055</v>
      </c>
      <c r="S17" s="1">
        <f t="shared" si="7"/>
        <v>-8.350784924708055</v>
      </c>
      <c r="T17" s="1" t="b">
        <f t="shared" si="8"/>
        <v>0</v>
      </c>
    </row>
    <row r="18" spans="2:20">
      <c r="B18" t="s">
        <v>41</v>
      </c>
      <c r="C18" s="1" t="s">
        <v>98</v>
      </c>
      <c r="D18" s="26">
        <v>69240</v>
      </c>
      <c r="E18" s="1">
        <v>48.3</v>
      </c>
      <c r="F18" s="1">
        <v>10.5</v>
      </c>
      <c r="G18" s="1">
        <v>48.4</v>
      </c>
      <c r="H18" s="1">
        <v>10.8</v>
      </c>
      <c r="I18" s="1">
        <v>46.4</v>
      </c>
      <c r="J18" s="1">
        <v>10.7</v>
      </c>
      <c r="K18" s="1">
        <f t="shared" si="2"/>
        <v>143.1</v>
      </c>
      <c r="M18">
        <v>31</v>
      </c>
      <c r="O18">
        <f t="shared" si="3"/>
        <v>1.4250425164648139E-2</v>
      </c>
      <c r="P18" s="1">
        <f t="shared" si="4"/>
        <v>1.0513371359967438E-2</v>
      </c>
      <c r="Q18" s="1">
        <f t="shared" si="5"/>
        <v>3.7370538046807011E-3</v>
      </c>
      <c r="R18" s="1">
        <f t="shared" si="6"/>
        <v>258.75360543609173</v>
      </c>
      <c r="S18" s="1" t="b">
        <f t="shared" si="7"/>
        <v>0</v>
      </c>
      <c r="T18" s="1">
        <f t="shared" si="8"/>
        <v>258.75360543609173</v>
      </c>
    </row>
    <row r="19" spans="2:20">
      <c r="B19" t="s">
        <v>42</v>
      </c>
      <c r="C19" s="1" t="s">
        <v>96</v>
      </c>
      <c r="D19" s="26">
        <v>34046</v>
      </c>
      <c r="E19" s="1">
        <v>48.8</v>
      </c>
      <c r="F19" s="1">
        <v>11.1</v>
      </c>
      <c r="G19" s="1">
        <v>49.5</v>
      </c>
      <c r="H19" s="1">
        <v>11.5</v>
      </c>
      <c r="I19" s="1">
        <v>47.9</v>
      </c>
      <c r="J19" s="1">
        <v>11.2</v>
      </c>
      <c r="K19" s="1">
        <f t="shared" si="2"/>
        <v>146.19999999999999</v>
      </c>
      <c r="M19">
        <v>31</v>
      </c>
      <c r="O19">
        <f t="shared" si="3"/>
        <v>1.3231296761062383E-2</v>
      </c>
      <c r="P19" s="1">
        <f t="shared" si="4"/>
        <v>1.3639435941563249E-2</v>
      </c>
      <c r="Q19" s="1">
        <f t="shared" si="5"/>
        <v>-4.0813918050086606E-4</v>
      </c>
      <c r="R19" s="1">
        <f t="shared" si="6"/>
        <v>-13.895506539332485</v>
      </c>
      <c r="S19" s="1">
        <f t="shared" si="7"/>
        <v>-13.895506539332485</v>
      </c>
      <c r="T19" s="1" t="b">
        <f t="shared" si="8"/>
        <v>0</v>
      </c>
    </row>
    <row r="20" spans="2:20">
      <c r="B20" t="s">
        <v>43</v>
      </c>
      <c r="C20" s="1" t="s">
        <v>99</v>
      </c>
      <c r="D20" s="26">
        <v>6015</v>
      </c>
      <c r="E20" s="1">
        <v>46.8</v>
      </c>
      <c r="F20" s="1">
        <v>10.5</v>
      </c>
      <c r="G20" s="1">
        <v>49.2</v>
      </c>
      <c r="H20" s="1">
        <v>11.3</v>
      </c>
      <c r="I20" s="1">
        <v>45.5</v>
      </c>
      <c r="J20" s="1">
        <v>10.8</v>
      </c>
      <c r="K20" s="1">
        <f t="shared" si="2"/>
        <v>141.5</v>
      </c>
      <c r="M20">
        <v>31</v>
      </c>
      <c r="O20">
        <f t="shared" si="3"/>
        <v>9.6752319869690684E-3</v>
      </c>
      <c r="P20" s="1">
        <f t="shared" si="4"/>
        <v>9.1592434298143344E-3</v>
      </c>
      <c r="Q20" s="1">
        <f t="shared" si="5"/>
        <v>5.1598855715473402E-4</v>
      </c>
      <c r="R20" s="1">
        <f t="shared" si="6"/>
        <v>3.103671171285725</v>
      </c>
      <c r="S20" s="1" t="b">
        <f t="shared" si="7"/>
        <v>0</v>
      </c>
      <c r="T20" s="1">
        <f t="shared" si="8"/>
        <v>3.103671171285725</v>
      </c>
    </row>
    <row r="21" spans="2:20">
      <c r="B21" t="s">
        <v>44</v>
      </c>
      <c r="C21" s="1" t="s">
        <v>98</v>
      </c>
      <c r="D21" s="26">
        <v>8510</v>
      </c>
      <c r="E21" s="1">
        <v>47.9</v>
      </c>
      <c r="F21" s="1">
        <v>10.199999999999999</v>
      </c>
      <c r="G21" s="1">
        <v>48.1</v>
      </c>
      <c r="H21" s="1">
        <v>10.1</v>
      </c>
      <c r="I21" s="1">
        <v>46.7</v>
      </c>
      <c r="J21" s="1">
        <v>10.4</v>
      </c>
      <c r="K21" s="1">
        <f t="shared" si="2"/>
        <v>142.69999999999999</v>
      </c>
      <c r="M21">
        <v>31</v>
      </c>
      <c r="O21">
        <f t="shared" si="3"/>
        <v>1.3789418638308404E-2</v>
      </c>
      <c r="P21" s="1">
        <f t="shared" si="4"/>
        <v>1.0159430746791931E-2</v>
      </c>
      <c r="Q21" s="1">
        <f t="shared" si="5"/>
        <v>3.6299878915164729E-3</v>
      </c>
      <c r="R21" s="1">
        <f t="shared" si="6"/>
        <v>30.891196956805185</v>
      </c>
      <c r="S21" s="1" t="b">
        <f t="shared" si="7"/>
        <v>0</v>
      </c>
      <c r="T21" s="1">
        <f t="shared" si="8"/>
        <v>30.891196956805185</v>
      </c>
    </row>
    <row r="22" spans="2:20">
      <c r="B22" t="s">
        <v>45</v>
      </c>
      <c r="C22" s="1" t="s">
        <v>96</v>
      </c>
      <c r="D22" s="26">
        <v>38629</v>
      </c>
      <c r="E22" s="1">
        <v>51.8</v>
      </c>
      <c r="F22" s="1">
        <v>9.9</v>
      </c>
      <c r="G22" s="1">
        <v>53.6</v>
      </c>
      <c r="H22" s="1">
        <v>10.8</v>
      </c>
      <c r="I22" s="1">
        <v>50.1</v>
      </c>
      <c r="J22" s="1">
        <v>10.1</v>
      </c>
      <c r="K22" s="1">
        <f t="shared" si="2"/>
        <v>155.5</v>
      </c>
      <c r="M22">
        <v>31</v>
      </c>
      <c r="O22">
        <f t="shared" si="3"/>
        <v>2.746972111643553E-2</v>
      </c>
      <c r="P22" s="1">
        <f t="shared" si="4"/>
        <v>2.8227680512695863E-2</v>
      </c>
      <c r="Q22" s="1">
        <f t="shared" si="5"/>
        <v>-7.579593962603326E-4</v>
      </c>
      <c r="R22" s="1">
        <f t="shared" si="6"/>
        <v>-29.279213518140388</v>
      </c>
      <c r="S22" s="1">
        <f t="shared" si="7"/>
        <v>-29.279213518140388</v>
      </c>
      <c r="T22" s="1" t="b">
        <f t="shared" si="8"/>
        <v>0</v>
      </c>
    </row>
    <row r="23" spans="2:20">
      <c r="B23" t="s">
        <v>46</v>
      </c>
      <c r="C23" s="1" t="s">
        <v>100</v>
      </c>
      <c r="D23" s="26">
        <v>33900</v>
      </c>
      <c r="E23" s="1">
        <v>48.8</v>
      </c>
      <c r="F23" s="1">
        <v>10.8</v>
      </c>
      <c r="G23" s="1">
        <v>46.2</v>
      </c>
      <c r="H23" s="1">
        <v>10.8</v>
      </c>
      <c r="I23" s="1">
        <v>47.4</v>
      </c>
      <c r="J23" s="1">
        <v>10.9</v>
      </c>
      <c r="K23" s="1">
        <f t="shared" si="2"/>
        <v>142.4</v>
      </c>
      <c r="M23">
        <v>31</v>
      </c>
      <c r="O23">
        <f t="shared" si="3"/>
        <v>1.2378890068035608E-2</v>
      </c>
      <c r="P23" s="1">
        <f t="shared" si="4"/>
        <v>9.9008404313053466E-3</v>
      </c>
      <c r="Q23" s="1">
        <f t="shared" si="5"/>
        <v>2.4780496367302618E-3</v>
      </c>
      <c r="R23" s="1">
        <f t="shared" si="6"/>
        <v>84.005882685155882</v>
      </c>
      <c r="S23" s="1" t="b">
        <f t="shared" si="7"/>
        <v>0</v>
      </c>
      <c r="T23" s="1">
        <f t="shared" si="8"/>
        <v>84.005882685155882</v>
      </c>
    </row>
    <row r="24" spans="2:20">
      <c r="B24" t="s">
        <v>47</v>
      </c>
      <c r="C24" s="1" t="s">
        <v>90</v>
      </c>
      <c r="D24" s="26">
        <v>7859</v>
      </c>
      <c r="E24" s="1">
        <v>51.7</v>
      </c>
      <c r="F24" s="1">
        <v>9.3000000000000007</v>
      </c>
      <c r="G24" s="1">
        <v>53.2</v>
      </c>
      <c r="H24" s="1">
        <v>9.9</v>
      </c>
      <c r="I24" s="1">
        <v>49.6</v>
      </c>
      <c r="J24" s="1">
        <v>9.3000000000000007</v>
      </c>
      <c r="K24" s="1">
        <f t="shared" si="2"/>
        <v>154.5</v>
      </c>
      <c r="M24">
        <v>31</v>
      </c>
      <c r="O24">
        <f t="shared" si="3"/>
        <v>4.5175566392649968E-2</v>
      </c>
      <c r="P24" s="1">
        <f t="shared" si="4"/>
        <v>2.6204309978129281E-2</v>
      </c>
      <c r="Q24" s="1">
        <f t="shared" si="5"/>
        <v>1.8971256414520687E-2</v>
      </c>
      <c r="R24" s="1">
        <f t="shared" si="6"/>
        <v>149.09510416171807</v>
      </c>
      <c r="S24" s="1" t="b">
        <f t="shared" si="7"/>
        <v>0</v>
      </c>
      <c r="T24" s="1">
        <f t="shared" si="8"/>
        <v>149.09510416171807</v>
      </c>
    </row>
    <row r="25" spans="2:20">
      <c r="B25" t="s">
        <v>48</v>
      </c>
      <c r="C25" s="1" t="s">
        <v>92</v>
      </c>
      <c r="D25" s="26">
        <v>8769</v>
      </c>
      <c r="E25" s="1">
        <v>51.2</v>
      </c>
      <c r="F25" s="1">
        <v>10</v>
      </c>
      <c r="G25" s="1">
        <v>52.6</v>
      </c>
      <c r="H25" s="1">
        <v>10</v>
      </c>
      <c r="I25" s="1">
        <v>49</v>
      </c>
      <c r="J25" s="1">
        <v>10.199999999999999</v>
      </c>
      <c r="K25" s="1">
        <f t="shared" si="2"/>
        <v>152.80000000000001</v>
      </c>
      <c r="M25">
        <v>31</v>
      </c>
      <c r="O25">
        <f t="shared" si="3"/>
        <v>2.6072455536445327E-2</v>
      </c>
      <c r="P25" s="1">
        <f t="shared" si="4"/>
        <v>2.3043222697391341E-2</v>
      </c>
      <c r="Q25" s="1">
        <f t="shared" si="5"/>
        <v>3.0292328390539858E-3</v>
      </c>
      <c r="R25" s="1">
        <f t="shared" si="6"/>
        <v>26.563342765664402</v>
      </c>
      <c r="S25" s="1" t="b">
        <f t="shared" si="7"/>
        <v>0</v>
      </c>
      <c r="T25" s="1">
        <f t="shared" si="8"/>
        <v>26.563342765664402</v>
      </c>
    </row>
    <row r="26" spans="2:20">
      <c r="B26" t="s">
        <v>49</v>
      </c>
      <c r="C26" s="1" t="s">
        <v>91</v>
      </c>
      <c r="D26" s="26">
        <v>11453</v>
      </c>
      <c r="E26" s="1">
        <v>50.8</v>
      </c>
      <c r="F26" s="1">
        <v>9.6999999999999993</v>
      </c>
      <c r="G26" s="1">
        <v>51.3</v>
      </c>
      <c r="H26" s="1">
        <v>10.199999999999999</v>
      </c>
      <c r="I26" s="1">
        <v>49.4</v>
      </c>
      <c r="J26" s="1">
        <v>9.9</v>
      </c>
      <c r="K26" s="1">
        <f t="shared" si="2"/>
        <v>151.5</v>
      </c>
      <c r="M26">
        <v>31</v>
      </c>
      <c r="O26">
        <f t="shared" si="3"/>
        <v>2.9573655255786813E-2</v>
      </c>
      <c r="P26" s="1">
        <f t="shared" si="4"/>
        <v>2.0848270932131263E-2</v>
      </c>
      <c r="Q26" s="1">
        <f t="shared" si="5"/>
        <v>8.7253843236555495E-3</v>
      </c>
      <c r="R26" s="1">
        <f t="shared" si="6"/>
        <v>99.931826658827006</v>
      </c>
      <c r="S26" s="1" t="b">
        <f t="shared" si="7"/>
        <v>0</v>
      </c>
      <c r="T26" s="1">
        <f t="shared" si="8"/>
        <v>99.931826658827006</v>
      </c>
    </row>
    <row r="27" spans="2:20">
      <c r="B27" t="s">
        <v>50</v>
      </c>
      <c r="C27" s="1" t="s">
        <v>101</v>
      </c>
      <c r="D27" s="26">
        <v>11703</v>
      </c>
      <c r="E27" s="1">
        <v>48.8</v>
      </c>
      <c r="F27" s="1">
        <v>9.9</v>
      </c>
      <c r="G27" s="1">
        <v>49.1</v>
      </c>
      <c r="H27" s="1">
        <v>9.9</v>
      </c>
      <c r="I27" s="1">
        <v>48.2</v>
      </c>
      <c r="J27" s="1">
        <v>10.1</v>
      </c>
      <c r="K27" s="1">
        <f t="shared" si="2"/>
        <v>146.10000000000002</v>
      </c>
      <c r="M27">
        <v>31</v>
      </c>
      <c r="O27">
        <f t="shared" si="3"/>
        <v>2.2924859083606419E-2</v>
      </c>
      <c r="P27" s="1">
        <f t="shared" si="4"/>
        <v>1.3527278592112779E-2</v>
      </c>
      <c r="Q27" s="1">
        <f t="shared" si="5"/>
        <v>9.3975804914936401E-3</v>
      </c>
      <c r="R27" s="1">
        <f t="shared" si="6"/>
        <v>109.97988449195007</v>
      </c>
      <c r="S27" s="1" t="b">
        <f t="shared" si="7"/>
        <v>0</v>
      </c>
      <c r="T27" s="1">
        <f t="shared" si="8"/>
        <v>109.97988449195007</v>
      </c>
    </row>
    <row r="28" spans="2:20">
      <c r="B28" t="s">
        <v>51</v>
      </c>
      <c r="C28" s="1" t="s">
        <v>100</v>
      </c>
      <c r="D28" s="26">
        <v>11507</v>
      </c>
      <c r="E28" s="1">
        <v>45.2</v>
      </c>
      <c r="F28" s="1">
        <v>10.8</v>
      </c>
      <c r="G28" s="1">
        <v>45.6</v>
      </c>
      <c r="H28" s="1">
        <v>11</v>
      </c>
      <c r="I28" s="1">
        <v>43.7</v>
      </c>
      <c r="J28" s="1">
        <v>10.9</v>
      </c>
      <c r="K28" s="1">
        <f t="shared" si="2"/>
        <v>134.5</v>
      </c>
      <c r="M28">
        <v>31</v>
      </c>
      <c r="O28">
        <f t="shared" si="3"/>
        <v>6.2096653257761592E-3</v>
      </c>
      <c r="P28" s="1">
        <f t="shared" si="4"/>
        <v>4.8700331440885147E-3</v>
      </c>
      <c r="Q28" s="1">
        <f t="shared" si="5"/>
        <v>1.3396321816876444E-3</v>
      </c>
      <c r="R28" s="1">
        <f t="shared" si="6"/>
        <v>15.415147514679724</v>
      </c>
      <c r="S28" s="1" t="b">
        <f t="shared" si="7"/>
        <v>0</v>
      </c>
      <c r="T28" s="1">
        <f t="shared" si="8"/>
        <v>15.415147514679724</v>
      </c>
    </row>
    <row r="29" spans="2:20">
      <c r="B29" t="s">
        <v>52</v>
      </c>
      <c r="C29" s="1" t="s">
        <v>102</v>
      </c>
      <c r="D29" s="26">
        <v>44723</v>
      </c>
      <c r="E29" s="1">
        <v>46.6</v>
      </c>
      <c r="F29" s="1">
        <v>11.7</v>
      </c>
      <c r="G29" s="1">
        <v>47.3</v>
      </c>
      <c r="H29" s="1">
        <v>12</v>
      </c>
      <c r="I29" s="1">
        <v>45.1</v>
      </c>
      <c r="J29" s="1">
        <v>11.7</v>
      </c>
      <c r="K29" s="1">
        <f t="shared" si="2"/>
        <v>139</v>
      </c>
      <c r="M29">
        <v>31</v>
      </c>
      <c r="O29">
        <f t="shared" si="3"/>
        <v>4.0825993347338718E-3</v>
      </c>
      <c r="P29" s="1">
        <f t="shared" si="4"/>
        <v>7.3484703713206923E-3</v>
      </c>
      <c r="Q29" s="1">
        <f t="shared" si="5"/>
        <v>-3.2658710365868204E-3</v>
      </c>
      <c r="R29" s="1">
        <f t="shared" si="6"/>
        <v>-146.05955036927236</v>
      </c>
      <c r="S29" s="1">
        <f t="shared" si="7"/>
        <v>-146.05955036927236</v>
      </c>
      <c r="T29" s="1" t="b">
        <f t="shared" si="8"/>
        <v>0</v>
      </c>
    </row>
    <row r="30" spans="2:20">
      <c r="B30" t="s">
        <v>89</v>
      </c>
      <c r="C30" s="1" t="s">
        <v>103</v>
      </c>
      <c r="D30" s="26">
        <v>52956</v>
      </c>
      <c r="E30" s="1">
        <v>48.9</v>
      </c>
      <c r="F30" s="1">
        <v>11.2</v>
      </c>
      <c r="G30" s="1">
        <v>50.7</v>
      </c>
      <c r="H30" s="1">
        <v>11.4</v>
      </c>
      <c r="I30" s="1">
        <v>47.1</v>
      </c>
      <c r="J30" s="1">
        <v>11.4</v>
      </c>
      <c r="K30" s="1">
        <f t="shared" si="2"/>
        <v>146.69999999999999</v>
      </c>
      <c r="M30">
        <v>31</v>
      </c>
      <c r="O30">
        <f t="shared" si="3"/>
        <v>6.9219145517632752E-3</v>
      </c>
      <c r="P30" s="1">
        <f t="shared" si="4"/>
        <v>1.4212336605738396E-2</v>
      </c>
      <c r="Q30" s="1">
        <f t="shared" si="5"/>
        <v>-7.2904220539751208E-3</v>
      </c>
      <c r="R30" s="1">
        <f t="shared" si="6"/>
        <v>-386.07159029030652</v>
      </c>
      <c r="S30" s="1">
        <f t="shared" si="7"/>
        <v>-386.07159029030652</v>
      </c>
      <c r="T30" s="1" t="b">
        <f t="shared" si="8"/>
        <v>0</v>
      </c>
    </row>
    <row r="31" spans="2:20">
      <c r="B31" t="s">
        <v>53</v>
      </c>
      <c r="C31" s="1" t="s">
        <v>91</v>
      </c>
      <c r="D31" s="26">
        <v>26757</v>
      </c>
      <c r="E31" s="1">
        <v>50.1</v>
      </c>
      <c r="F31" s="1">
        <v>10.4</v>
      </c>
      <c r="G31" s="1">
        <v>51.1</v>
      </c>
      <c r="H31" s="1">
        <v>11</v>
      </c>
      <c r="I31" s="1">
        <v>48.3</v>
      </c>
      <c r="J31" s="1">
        <v>10.5</v>
      </c>
      <c r="K31" s="1">
        <f t="shared" si="2"/>
        <v>149.5</v>
      </c>
      <c r="M31">
        <v>31</v>
      </c>
      <c r="O31">
        <f t="shared" si="3"/>
        <v>2.5492090068437778E-2</v>
      </c>
      <c r="P31" s="1">
        <f t="shared" si="4"/>
        <v>1.781818644731914E-2</v>
      </c>
      <c r="Q31" s="1">
        <f t="shared" si="5"/>
        <v>7.6739036211186384E-3</v>
      </c>
      <c r="R31" s="1">
        <f t="shared" si="6"/>
        <v>205.3306391902714</v>
      </c>
      <c r="S31" s="1" t="b">
        <f t="shared" si="7"/>
        <v>0</v>
      </c>
      <c r="T31" s="1">
        <f t="shared" si="8"/>
        <v>205.3306391902714</v>
      </c>
    </row>
    <row r="32" spans="2:20">
      <c r="B32" t="s">
        <v>54</v>
      </c>
      <c r="C32" s="1" t="s">
        <v>96</v>
      </c>
      <c r="D32" s="26">
        <v>19028</v>
      </c>
      <c r="E32" s="1">
        <v>51.5</v>
      </c>
      <c r="F32" s="1">
        <v>10.199999999999999</v>
      </c>
      <c r="G32" s="1">
        <v>53.8</v>
      </c>
      <c r="H32" s="1">
        <v>10.3</v>
      </c>
      <c r="I32" s="1">
        <v>49.2</v>
      </c>
      <c r="J32" s="1">
        <v>10.3</v>
      </c>
      <c r="K32" s="1">
        <f t="shared" si="2"/>
        <v>154.5</v>
      </c>
      <c r="M32">
        <v>31</v>
      </c>
      <c r="O32">
        <f t="shared" si="3"/>
        <v>2.5492090068437778E-2</v>
      </c>
      <c r="P32" s="1">
        <f t="shared" si="4"/>
        <v>2.6204309978129281E-2</v>
      </c>
      <c r="Q32" s="1">
        <f t="shared" si="5"/>
        <v>-7.1221990969150273E-4</v>
      </c>
      <c r="R32" s="1">
        <f t="shared" si="6"/>
        <v>-13.552120441609913</v>
      </c>
      <c r="S32" s="1">
        <f t="shared" si="7"/>
        <v>-13.552120441609913</v>
      </c>
      <c r="T32" s="1" t="b">
        <f t="shared" si="8"/>
        <v>0</v>
      </c>
    </row>
    <row r="33" spans="2:20">
      <c r="B33" t="s">
        <v>55</v>
      </c>
      <c r="C33" s="1" t="s">
        <v>90</v>
      </c>
      <c r="D33" s="26">
        <v>5989</v>
      </c>
      <c r="E33" s="1">
        <v>48.6</v>
      </c>
      <c r="F33" s="1">
        <v>10.1</v>
      </c>
      <c r="G33" s="1">
        <v>48.7</v>
      </c>
      <c r="H33" s="1">
        <v>10.1</v>
      </c>
      <c r="I33" s="1">
        <v>49.2</v>
      </c>
      <c r="J33" s="1">
        <v>10.4</v>
      </c>
      <c r="K33" s="1">
        <f t="shared" si="2"/>
        <v>146.5</v>
      </c>
      <c r="M33">
        <v>31</v>
      </c>
      <c r="O33">
        <f t="shared" si="3"/>
        <v>2.5492090068437778E-2</v>
      </c>
      <c r="P33" s="1">
        <f t="shared" si="4"/>
        <v>1.3980735302202563E-2</v>
      </c>
      <c r="Q33" s="1">
        <f t="shared" si="5"/>
        <v>1.1511354766235216E-2</v>
      </c>
      <c r="R33" s="1">
        <f t="shared" si="6"/>
        <v>68.9415036949827</v>
      </c>
      <c r="S33" s="1" t="b">
        <f t="shared" si="7"/>
        <v>0</v>
      </c>
      <c r="T33" s="1">
        <f t="shared" si="8"/>
        <v>68.9415036949827</v>
      </c>
    </row>
    <row r="34" spans="2:20">
      <c r="B34" t="s">
        <v>56</v>
      </c>
      <c r="C34" s="1" t="s">
        <v>104</v>
      </c>
      <c r="D34" s="26">
        <v>13731</v>
      </c>
      <c r="E34" s="1">
        <v>51.7</v>
      </c>
      <c r="F34" s="1">
        <v>10.199999999999999</v>
      </c>
      <c r="G34" s="1">
        <v>52.4</v>
      </c>
      <c r="H34" s="1">
        <v>10.4</v>
      </c>
      <c r="I34" s="1">
        <v>50.1</v>
      </c>
      <c r="J34" s="1">
        <v>10.199999999999999</v>
      </c>
      <c r="K34" s="1">
        <f t="shared" si="2"/>
        <v>154.19999999999999</v>
      </c>
      <c r="M34">
        <v>31</v>
      </c>
      <c r="O34">
        <f t="shared" si="3"/>
        <v>3.8552027951087364E-2</v>
      </c>
      <c r="P34" s="1">
        <f t="shared" si="4"/>
        <v>2.5621485020841939E-2</v>
      </c>
      <c r="Q34" s="1">
        <f t="shared" si="5"/>
        <v>1.2930542930245426E-2</v>
      </c>
      <c r="R34" s="1">
        <f t="shared" si="6"/>
        <v>177.54928497519992</v>
      </c>
      <c r="S34" s="1" t="b">
        <f t="shared" si="7"/>
        <v>0</v>
      </c>
      <c r="T34" s="1">
        <f t="shared" si="8"/>
        <v>177.54928497519992</v>
      </c>
    </row>
    <row r="35" spans="2:20">
      <c r="B35" t="s">
        <v>57</v>
      </c>
      <c r="C35" s="1" t="s">
        <v>93</v>
      </c>
      <c r="D35" s="26">
        <v>4207</v>
      </c>
      <c r="E35" s="1">
        <v>48.9</v>
      </c>
      <c r="F35" s="1">
        <v>9.5</v>
      </c>
      <c r="G35" s="1">
        <v>50.6</v>
      </c>
      <c r="H35" s="1">
        <v>9.5</v>
      </c>
      <c r="I35" s="1">
        <v>46.7</v>
      </c>
      <c r="J35" s="1">
        <v>9.6</v>
      </c>
      <c r="K35" s="1">
        <f t="shared" si="2"/>
        <v>146.19999999999999</v>
      </c>
      <c r="M35">
        <v>31</v>
      </c>
      <c r="O35">
        <f t="shared" si="3"/>
        <v>2.686342885113735E-2</v>
      </c>
      <c r="P35" s="1">
        <f t="shared" si="4"/>
        <v>1.3639435941563249E-2</v>
      </c>
      <c r="Q35" s="1">
        <f t="shared" si="5"/>
        <v>1.32239929095741E-2</v>
      </c>
      <c r="R35" s="1">
        <f t="shared" si="6"/>
        <v>55.633338170578241</v>
      </c>
      <c r="S35" s="1" t="b">
        <f t="shared" si="7"/>
        <v>0</v>
      </c>
      <c r="T35" s="1">
        <f t="shared" si="8"/>
        <v>55.633338170578241</v>
      </c>
    </row>
    <row r="36" spans="2:20">
      <c r="B36" t="s">
        <v>58</v>
      </c>
      <c r="C36" s="1" t="s">
        <v>104</v>
      </c>
      <c r="D36" s="26">
        <v>5605</v>
      </c>
      <c r="E36" s="1">
        <v>50.5</v>
      </c>
      <c r="F36" s="1">
        <v>9.8000000000000007</v>
      </c>
      <c r="G36" s="1">
        <v>51.5</v>
      </c>
      <c r="H36" s="1">
        <v>10.199999999999999</v>
      </c>
      <c r="I36" s="1">
        <v>49</v>
      </c>
      <c r="J36" s="1">
        <v>10</v>
      </c>
      <c r="K36" s="1">
        <f t="shared" si="2"/>
        <v>151</v>
      </c>
      <c r="M36">
        <v>31</v>
      </c>
      <c r="O36">
        <f t="shared" si="3"/>
        <v>3.0674776175284912E-2</v>
      </c>
      <c r="P36" s="1">
        <f t="shared" si="4"/>
        <v>2.0052528092657229E-2</v>
      </c>
      <c r="Q36" s="1">
        <f t="shared" si="5"/>
        <v>1.0622248082627683E-2</v>
      </c>
      <c r="R36" s="1">
        <f t="shared" si="6"/>
        <v>59.537700503128164</v>
      </c>
      <c r="S36" s="1" t="b">
        <f t="shared" si="7"/>
        <v>0</v>
      </c>
      <c r="T36" s="1">
        <f t="shared" si="8"/>
        <v>59.537700503128164</v>
      </c>
    </row>
    <row r="37" spans="2:20">
      <c r="B37" t="s">
        <v>63</v>
      </c>
      <c r="C37" s="1" t="s">
        <v>101</v>
      </c>
      <c r="D37" s="26">
        <v>8226</v>
      </c>
      <c r="E37" s="1">
        <v>48.1</v>
      </c>
      <c r="F37" s="1">
        <v>9.5</v>
      </c>
      <c r="G37" s="1">
        <v>48.8</v>
      </c>
      <c r="H37" s="1">
        <v>10</v>
      </c>
      <c r="I37" s="1">
        <v>46.3</v>
      </c>
      <c r="J37" s="1">
        <v>9.6999999999999993</v>
      </c>
      <c r="K37" s="1">
        <f t="shared" si="2"/>
        <v>143.19999999999999</v>
      </c>
      <c r="M37">
        <v>31</v>
      </c>
      <c r="O37">
        <f t="shared" si="3"/>
        <v>1.8294416098649458E-2</v>
      </c>
      <c r="P37" s="1">
        <f t="shared" si="4"/>
        <v>1.0603517745700897E-2</v>
      </c>
      <c r="Q37" s="1">
        <f t="shared" si="5"/>
        <v>7.6908983529485608E-3</v>
      </c>
      <c r="R37" s="1">
        <f t="shared" si="6"/>
        <v>63.265329851354863</v>
      </c>
      <c r="S37" s="1" t="b">
        <f t="shared" si="7"/>
        <v>0</v>
      </c>
      <c r="T37" s="1">
        <f t="shared" si="8"/>
        <v>63.265329851354863</v>
      </c>
    </row>
    <row r="38" spans="2:20">
      <c r="B38" t="s">
        <v>59</v>
      </c>
      <c r="C38" s="1" t="s">
        <v>100</v>
      </c>
      <c r="D38" s="26">
        <v>8938</v>
      </c>
      <c r="E38" s="1">
        <v>50</v>
      </c>
      <c r="F38" s="1">
        <v>10.199999999999999</v>
      </c>
      <c r="G38" s="1">
        <v>50.9</v>
      </c>
      <c r="H38" s="1">
        <v>10.5</v>
      </c>
      <c r="I38" s="1">
        <v>48.1</v>
      </c>
      <c r="J38" s="1">
        <v>10.5</v>
      </c>
      <c r="K38" s="1">
        <f t="shared" si="2"/>
        <v>149</v>
      </c>
      <c r="M38">
        <v>31</v>
      </c>
      <c r="O38">
        <f t="shared" si="3"/>
        <v>2.1063768720769205E-2</v>
      </c>
      <c r="P38" s="1">
        <f t="shared" si="4"/>
        <v>1.7122229303651482E-2</v>
      </c>
      <c r="Q38" s="1">
        <f t="shared" si="5"/>
        <v>3.9415394171177232E-3</v>
      </c>
      <c r="R38" s="1">
        <f t="shared" si="6"/>
        <v>35.229479310198208</v>
      </c>
      <c r="S38" s="1" t="b">
        <f t="shared" si="7"/>
        <v>0</v>
      </c>
      <c r="T38" s="1">
        <f t="shared" si="8"/>
        <v>35.229479310198208</v>
      </c>
    </row>
    <row r="39" spans="2:20">
      <c r="B39" t="s">
        <v>60</v>
      </c>
      <c r="C39" s="1" t="s">
        <v>97</v>
      </c>
      <c r="D39" s="26">
        <v>78745</v>
      </c>
      <c r="E39" s="1">
        <v>46.8</v>
      </c>
      <c r="F39" s="1">
        <v>11.1</v>
      </c>
      <c r="G39" s="1">
        <v>48.9</v>
      </c>
      <c r="H39" s="1">
        <v>11.7</v>
      </c>
      <c r="I39" s="1">
        <v>45.3</v>
      </c>
      <c r="J39" s="1">
        <v>11.5</v>
      </c>
      <c r="K39" s="1">
        <f t="shared" si="2"/>
        <v>141</v>
      </c>
      <c r="M39">
        <v>31</v>
      </c>
      <c r="O39">
        <f t="shared" si="3"/>
        <v>3.7095855325223193E-3</v>
      </c>
      <c r="P39" s="1">
        <f t="shared" si="4"/>
        <v>8.768631820858519E-3</v>
      </c>
      <c r="Q39" s="1">
        <f t="shared" si="5"/>
        <v>-5.0590462883361997E-3</v>
      </c>
      <c r="R39" s="1">
        <f t="shared" si="6"/>
        <v>-398.37459997503407</v>
      </c>
      <c r="S39" s="1">
        <f t="shared" si="7"/>
        <v>-398.37459997503407</v>
      </c>
      <c r="T39" s="1" t="b">
        <f t="shared" si="8"/>
        <v>0</v>
      </c>
    </row>
    <row r="40" spans="2:20">
      <c r="B40" t="s">
        <v>61</v>
      </c>
      <c r="C40" s="1" t="s">
        <v>91</v>
      </c>
      <c r="D40" s="26">
        <v>7126</v>
      </c>
      <c r="E40" s="1">
        <v>44.9</v>
      </c>
      <c r="F40" s="1">
        <v>11.5</v>
      </c>
      <c r="G40" s="1">
        <v>45.5</v>
      </c>
      <c r="H40" s="1">
        <v>11.2</v>
      </c>
      <c r="I40" s="1">
        <v>43.2</v>
      </c>
      <c r="J40" s="1">
        <v>11.2</v>
      </c>
      <c r="K40" s="1">
        <f t="shared" si="2"/>
        <v>133.60000000000002</v>
      </c>
      <c r="M40">
        <v>31</v>
      </c>
      <c r="O40">
        <f t="shared" si="3"/>
        <v>6.8599194254637119E-3</v>
      </c>
      <c r="P40" s="1">
        <f t="shared" si="4"/>
        <v>4.4750339166479414E-3</v>
      </c>
      <c r="Q40" s="1">
        <f t="shared" si="5"/>
        <v>2.3848855088157705E-3</v>
      </c>
      <c r="R40" s="1">
        <f t="shared" si="6"/>
        <v>16.994694135821181</v>
      </c>
      <c r="S40" s="1" t="b">
        <f t="shared" si="7"/>
        <v>0</v>
      </c>
      <c r="T40" s="1">
        <f t="shared" si="8"/>
        <v>16.994694135821181</v>
      </c>
    </row>
    <row r="41" spans="2:20">
      <c r="B41" t="s">
        <v>62</v>
      </c>
      <c r="C41" s="1" t="s">
        <v>105</v>
      </c>
      <c r="D41" s="26">
        <v>146409</v>
      </c>
      <c r="E41" s="1">
        <v>45.5</v>
      </c>
      <c r="F41" s="1">
        <v>11</v>
      </c>
      <c r="G41" s="1">
        <v>47</v>
      </c>
      <c r="H41" s="1">
        <v>11.5</v>
      </c>
      <c r="I41" s="1">
        <v>43.5</v>
      </c>
      <c r="J41" s="1">
        <v>11.2</v>
      </c>
      <c r="K41" s="1">
        <f t="shared" si="2"/>
        <v>136</v>
      </c>
      <c r="M41">
        <v>31</v>
      </c>
      <c r="O41">
        <f t="shared" si="3"/>
        <v>4.0825993347338718E-3</v>
      </c>
      <c r="P41" s="1">
        <f t="shared" si="4"/>
        <v>5.5977583564895683E-3</v>
      </c>
      <c r="Q41" s="1">
        <f t="shared" si="5"/>
        <v>-1.5151590217556965E-3</v>
      </c>
      <c r="R41" s="1">
        <f t="shared" si="6"/>
        <v>-221.83291721622976</v>
      </c>
      <c r="S41" s="1">
        <f t="shared" si="7"/>
        <v>-221.83291721622976</v>
      </c>
      <c r="T41" s="1" t="b">
        <f t="shared" si="8"/>
        <v>0</v>
      </c>
    </row>
    <row r="42" spans="2:20">
      <c r="B42" t="s">
        <v>64</v>
      </c>
      <c r="C42" s="1" t="s">
        <v>100</v>
      </c>
      <c r="D42" s="26">
        <v>43013</v>
      </c>
      <c r="E42" s="1">
        <v>46.7</v>
      </c>
      <c r="F42" s="1">
        <v>11</v>
      </c>
      <c r="G42" s="1">
        <v>47.8</v>
      </c>
      <c r="H42" s="1">
        <v>11.1</v>
      </c>
      <c r="I42" s="1">
        <v>45.1</v>
      </c>
      <c r="J42" s="1">
        <v>10.8</v>
      </c>
      <c r="K42" s="1">
        <f t="shared" si="2"/>
        <v>139.6</v>
      </c>
      <c r="M42">
        <v>31</v>
      </c>
      <c r="O42">
        <f t="shared" si="3"/>
        <v>9.7590787594487027E-3</v>
      </c>
      <c r="P42" s="1">
        <f t="shared" si="4"/>
        <v>7.7515685728390959E-3</v>
      </c>
      <c r="Q42" s="1">
        <f t="shared" si="5"/>
        <v>2.0075101866096068E-3</v>
      </c>
      <c r="R42" s="1">
        <f t="shared" si="6"/>
        <v>86.349035656639018</v>
      </c>
      <c r="S42" s="1" t="b">
        <f t="shared" si="7"/>
        <v>0</v>
      </c>
      <c r="T42" s="1">
        <f t="shared" si="8"/>
        <v>86.349035656639018</v>
      </c>
    </row>
    <row r="43" spans="2:20">
      <c r="B43" t="s">
        <v>65</v>
      </c>
      <c r="C43" s="1" t="s">
        <v>106</v>
      </c>
      <c r="D43" s="26">
        <v>1762</v>
      </c>
      <c r="E43" s="1">
        <v>49.1</v>
      </c>
      <c r="F43" s="1">
        <v>8.6999999999999993</v>
      </c>
      <c r="G43" s="1">
        <v>51.9</v>
      </c>
      <c r="H43" s="1">
        <v>9.1</v>
      </c>
      <c r="I43" s="1">
        <v>48.2</v>
      </c>
      <c r="J43" s="1">
        <v>9.1999999999999993</v>
      </c>
      <c r="K43" s="1">
        <f t="shared" si="2"/>
        <v>149.19999999999999</v>
      </c>
      <c r="M43">
        <v>31</v>
      </c>
      <c r="O43">
        <f t="shared" si="3"/>
        <v>4.7364024809207872E-2</v>
      </c>
      <c r="P43" s="1">
        <f t="shared" si="4"/>
        <v>1.7397773731774646E-2</v>
      </c>
      <c r="Q43" s="1">
        <f t="shared" si="5"/>
        <v>2.9966251077433226E-2</v>
      </c>
      <c r="R43" s="1">
        <f t="shared" si="6"/>
        <v>52.800534398437343</v>
      </c>
      <c r="S43" s="1" t="b">
        <f t="shared" si="7"/>
        <v>0</v>
      </c>
      <c r="T43" s="1">
        <f t="shared" si="8"/>
        <v>52.800534398437343</v>
      </c>
    </row>
    <row r="44" spans="2:20">
      <c r="B44" t="s">
        <v>66</v>
      </c>
      <c r="C44" s="1" t="s">
        <v>92</v>
      </c>
      <c r="D44" s="26">
        <v>48563</v>
      </c>
      <c r="E44" s="1">
        <v>48.9</v>
      </c>
      <c r="F44" s="1">
        <v>10.6</v>
      </c>
      <c r="G44" s="1">
        <v>50.5</v>
      </c>
      <c r="H44" s="1">
        <v>10.7</v>
      </c>
      <c r="I44" s="1">
        <v>47</v>
      </c>
      <c r="J44" s="1">
        <v>10.6</v>
      </c>
      <c r="K44" s="1">
        <f t="shared" si="2"/>
        <v>146.4</v>
      </c>
      <c r="M44">
        <v>31</v>
      </c>
      <c r="O44">
        <f t="shared" si="3"/>
        <v>1.5841508485285427E-2</v>
      </c>
      <c r="P44" s="1">
        <f t="shared" si="4"/>
        <v>1.3866159744662321E-2</v>
      </c>
      <c r="Q44" s="1">
        <f t="shared" si="5"/>
        <v>1.9753487406231063E-3</v>
      </c>
      <c r="R44" s="1">
        <f t="shared" si="6"/>
        <v>95.928860890879903</v>
      </c>
      <c r="S44" s="1" t="b">
        <f t="shared" si="7"/>
        <v>0</v>
      </c>
      <c r="T44" s="1">
        <f t="shared" si="8"/>
        <v>95.928860890879903</v>
      </c>
    </row>
    <row r="45" spans="2:20">
      <c r="B45" t="s">
        <v>67</v>
      </c>
      <c r="C45" s="1" t="s">
        <v>93</v>
      </c>
      <c r="D45" s="26">
        <v>7973</v>
      </c>
      <c r="E45" s="1">
        <v>50.7</v>
      </c>
      <c r="F45" s="1">
        <v>10</v>
      </c>
      <c r="G45" s="1">
        <v>51</v>
      </c>
      <c r="H45" s="1">
        <v>10.1</v>
      </c>
      <c r="I45" s="1">
        <v>49</v>
      </c>
      <c r="J45" s="1">
        <v>10.199999999999999</v>
      </c>
      <c r="K45" s="1">
        <f t="shared" si="2"/>
        <v>150.69999999999999</v>
      </c>
      <c r="M45">
        <v>31</v>
      </c>
      <c r="O45">
        <f t="shared" si="3"/>
        <v>3.7222317216236478E-2</v>
      </c>
      <c r="P45" s="1">
        <f t="shared" si="4"/>
        <v>1.9587562505528289E-2</v>
      </c>
      <c r="Q45" s="1">
        <f t="shared" si="5"/>
        <v>1.7634754710708189E-2</v>
      </c>
      <c r="R45" s="1">
        <f t="shared" si="6"/>
        <v>140.60189930847639</v>
      </c>
      <c r="S45" s="1" t="b">
        <f t="shared" si="7"/>
        <v>0</v>
      </c>
      <c r="T45" s="1">
        <f t="shared" si="8"/>
        <v>140.60189930847639</v>
      </c>
    </row>
    <row r="46" spans="2:20">
      <c r="B46" t="s">
        <v>68</v>
      </c>
      <c r="C46" s="1" t="s">
        <v>107</v>
      </c>
      <c r="D46" s="26">
        <v>16123</v>
      </c>
      <c r="E46" s="1">
        <v>49.2</v>
      </c>
      <c r="F46" s="1">
        <v>10.9</v>
      </c>
      <c r="G46" s="1">
        <v>48.9</v>
      </c>
      <c r="H46" s="1">
        <v>10.6</v>
      </c>
      <c r="I46" s="1">
        <v>47.1</v>
      </c>
      <c r="J46" s="1">
        <v>10.9</v>
      </c>
      <c r="K46" s="1">
        <f t="shared" si="2"/>
        <v>145.19999999999999</v>
      </c>
      <c r="M46">
        <v>31</v>
      </c>
      <c r="O46">
        <f t="shared" si="3"/>
        <v>1.0275612284065261E-2</v>
      </c>
      <c r="P46" s="1">
        <f t="shared" si="4"/>
        <v>1.2553188818875904E-2</v>
      </c>
      <c r="Q46" s="1">
        <f t="shared" si="5"/>
        <v>-2.2775765348106436E-3</v>
      </c>
      <c r="R46" s="1">
        <f t="shared" si="6"/>
        <v>-36.72136647075201</v>
      </c>
      <c r="S46" s="1">
        <f t="shared" si="7"/>
        <v>-36.72136647075201</v>
      </c>
      <c r="T46" s="1" t="b">
        <f t="shared" si="8"/>
        <v>0</v>
      </c>
    </row>
    <row r="47" spans="2:20">
      <c r="B47" t="s">
        <v>69</v>
      </c>
      <c r="C47" s="1" t="s">
        <v>108</v>
      </c>
      <c r="D47" s="26">
        <v>74941</v>
      </c>
      <c r="E47" s="1">
        <v>47.4</v>
      </c>
      <c r="F47" s="1">
        <v>10.7</v>
      </c>
      <c r="G47" s="1">
        <v>48.7</v>
      </c>
      <c r="H47" s="1">
        <v>11</v>
      </c>
      <c r="I47" s="1">
        <v>45.6</v>
      </c>
      <c r="J47" s="1">
        <v>11.1</v>
      </c>
      <c r="K47" s="1">
        <f t="shared" si="2"/>
        <v>141.69999999999999</v>
      </c>
      <c r="M47">
        <v>31</v>
      </c>
      <c r="O47">
        <f t="shared" si="3"/>
        <v>8.2700565822737548E-3</v>
      </c>
      <c r="P47" s="1">
        <f t="shared" si="4"/>
        <v>9.3197032396801216E-3</v>
      </c>
      <c r="Q47" s="1">
        <f t="shared" si="5"/>
        <v>-1.0496466574063668E-3</v>
      </c>
      <c r="R47" s="1">
        <f t="shared" si="6"/>
        <v>-78.66157015269053</v>
      </c>
      <c r="S47" s="1">
        <f t="shared" si="7"/>
        <v>-78.66157015269053</v>
      </c>
      <c r="T47" s="1" t="b">
        <f t="shared" si="8"/>
        <v>0</v>
      </c>
    </row>
    <row r="48" spans="2:20">
      <c r="B48" t="s">
        <v>70</v>
      </c>
      <c r="C48" s="1" t="s">
        <v>100</v>
      </c>
      <c r="D48" s="26">
        <v>6331</v>
      </c>
      <c r="E48" s="1">
        <v>47.1</v>
      </c>
      <c r="F48" s="1">
        <v>11</v>
      </c>
      <c r="G48" s="1">
        <v>47.7</v>
      </c>
      <c r="H48" s="1">
        <v>11</v>
      </c>
      <c r="I48" s="1">
        <v>45.3</v>
      </c>
      <c r="J48" s="1">
        <v>11.1</v>
      </c>
      <c r="K48" s="1">
        <f t="shared" si="2"/>
        <v>140.10000000000002</v>
      </c>
      <c r="M48">
        <v>31</v>
      </c>
      <c r="O48">
        <f t="shared" si="3"/>
        <v>1.0187902120474712E-2</v>
      </c>
      <c r="P48" s="1">
        <f t="shared" si="4"/>
        <v>8.1022195433200217E-3</v>
      </c>
      <c r="Q48" s="1">
        <f t="shared" si="5"/>
        <v>2.0856825771546905E-3</v>
      </c>
      <c r="R48" s="1">
        <f t="shared" si="6"/>
        <v>13.204456395966346</v>
      </c>
      <c r="S48" s="1" t="b">
        <f t="shared" si="7"/>
        <v>0</v>
      </c>
      <c r="T48" s="1">
        <f t="shared" si="8"/>
        <v>13.204456395966346</v>
      </c>
    </row>
    <row r="49" spans="2:21">
      <c r="B49" t="s">
        <v>71</v>
      </c>
      <c r="C49" s="1" t="s">
        <v>104</v>
      </c>
      <c r="D49" s="26">
        <v>18113</v>
      </c>
      <c r="E49" s="1">
        <v>46.7</v>
      </c>
      <c r="F49" s="1">
        <v>10.7</v>
      </c>
      <c r="G49" s="1">
        <v>47.2</v>
      </c>
      <c r="H49" s="1">
        <v>10.4</v>
      </c>
      <c r="I49" s="1">
        <v>45.4</v>
      </c>
      <c r="J49" s="1">
        <v>10.7</v>
      </c>
      <c r="K49" s="1">
        <f t="shared" si="2"/>
        <v>139.30000000000001</v>
      </c>
      <c r="M49">
        <v>31</v>
      </c>
      <c r="O49">
        <f t="shared" si="3"/>
        <v>1.2275758622589783E-2</v>
      </c>
      <c r="P49" s="1">
        <f t="shared" si="4"/>
        <v>7.5476496899665735E-3</v>
      </c>
      <c r="Q49" s="1">
        <f t="shared" si="5"/>
        <v>4.7281089326232095E-3</v>
      </c>
      <c r="R49" s="1">
        <f t="shared" si="6"/>
        <v>85.640237096604196</v>
      </c>
      <c r="S49" s="1" t="b">
        <f t="shared" si="7"/>
        <v>0</v>
      </c>
      <c r="T49" s="1">
        <f t="shared" si="8"/>
        <v>85.640237096604196</v>
      </c>
    </row>
    <row r="50" spans="2:21">
      <c r="B50" t="s">
        <v>72</v>
      </c>
      <c r="C50" s="1" t="s">
        <v>109</v>
      </c>
      <c r="D50" s="26">
        <v>2280</v>
      </c>
      <c r="E50" s="1">
        <v>49.7</v>
      </c>
      <c r="F50" s="1">
        <v>9.3000000000000007</v>
      </c>
      <c r="G50" s="1">
        <v>52.4</v>
      </c>
      <c r="H50" s="1">
        <v>9.1999999999999993</v>
      </c>
      <c r="I50" s="1">
        <v>47.9</v>
      </c>
      <c r="J50" s="1">
        <v>9.5</v>
      </c>
      <c r="K50" s="1">
        <f t="shared" si="2"/>
        <v>150</v>
      </c>
      <c r="M50">
        <v>31</v>
      </c>
      <c r="O50">
        <f t="shared" si="3"/>
        <v>4.3662770278002028E-2</v>
      </c>
      <c r="P50" s="1">
        <f t="shared" si="4"/>
        <v>1.8538131785125644E-2</v>
      </c>
      <c r="Q50" s="1">
        <f t="shared" si="5"/>
        <v>2.5124638492876383E-2</v>
      </c>
      <c r="R50" s="1">
        <f t="shared" si="6"/>
        <v>57.284175763758157</v>
      </c>
      <c r="S50" s="1" t="b">
        <f t="shared" si="7"/>
        <v>0</v>
      </c>
      <c r="T50" s="1">
        <f t="shared" si="8"/>
        <v>57.284175763758157</v>
      </c>
    </row>
    <row r="51" spans="2:21">
      <c r="B51" t="s">
        <v>73</v>
      </c>
      <c r="C51" s="1" t="s">
        <v>100</v>
      </c>
      <c r="D51" s="26">
        <v>15258</v>
      </c>
      <c r="E51" s="1">
        <v>50.8</v>
      </c>
      <c r="F51" s="1">
        <v>10.7</v>
      </c>
      <c r="G51" s="1">
        <v>50.8</v>
      </c>
      <c r="H51" s="1">
        <v>10.8</v>
      </c>
      <c r="I51" s="1">
        <v>50.2</v>
      </c>
      <c r="J51" s="1">
        <v>10.8</v>
      </c>
      <c r="K51" s="1">
        <f t="shared" si="2"/>
        <v>151.80000000000001</v>
      </c>
      <c r="M51">
        <v>31</v>
      </c>
      <c r="O51">
        <f t="shared" si="3"/>
        <v>2.6072455536445327E-2</v>
      </c>
      <c r="P51" s="1">
        <f t="shared" si="4"/>
        <v>2.1338428484243499E-2</v>
      </c>
      <c r="Q51" s="1">
        <f t="shared" si="5"/>
        <v>4.734027052201828E-3</v>
      </c>
      <c r="R51" s="1">
        <f t="shared" si="6"/>
        <v>72.231784762495494</v>
      </c>
      <c r="S51" s="1" t="b">
        <f t="shared" si="7"/>
        <v>0</v>
      </c>
      <c r="T51" s="1">
        <f t="shared" si="8"/>
        <v>72.231784762495494</v>
      </c>
    </row>
    <row r="52" spans="2:21">
      <c r="B52" t="s">
        <v>74</v>
      </c>
      <c r="C52" s="1" t="s">
        <v>105</v>
      </c>
      <c r="D52" s="26">
        <v>217323</v>
      </c>
      <c r="E52" s="1">
        <v>44.2</v>
      </c>
      <c r="F52" s="1">
        <v>10.7</v>
      </c>
      <c r="G52" s="1">
        <v>45.8</v>
      </c>
      <c r="H52" s="1">
        <v>10.6</v>
      </c>
      <c r="I52" s="1">
        <v>43.3</v>
      </c>
      <c r="J52" s="1">
        <v>10.6</v>
      </c>
      <c r="K52" s="1">
        <f t="shared" si="2"/>
        <v>133.30000000000001</v>
      </c>
      <c r="M52">
        <v>31</v>
      </c>
      <c r="O52">
        <f t="shared" si="3"/>
        <v>3.145092505464131E-3</v>
      </c>
      <c r="P52" s="1">
        <f t="shared" si="4"/>
        <v>4.3498738846713403E-3</v>
      </c>
      <c r="Q52" s="1">
        <f t="shared" si="5"/>
        <v>-1.2047813792072093E-3</v>
      </c>
      <c r="R52" s="1">
        <f t="shared" si="6"/>
        <v>-261.82670367344832</v>
      </c>
      <c r="S52" s="1">
        <f t="shared" si="7"/>
        <v>-261.82670367344832</v>
      </c>
      <c r="T52" s="1" t="b">
        <f t="shared" si="8"/>
        <v>0</v>
      </c>
    </row>
    <row r="53" spans="2:21">
      <c r="B53" t="s">
        <v>75</v>
      </c>
      <c r="C53" s="1" t="s">
        <v>101</v>
      </c>
      <c r="D53" s="26">
        <v>6138</v>
      </c>
      <c r="E53" s="1">
        <v>51.9</v>
      </c>
      <c r="F53" s="1">
        <v>10.199999999999999</v>
      </c>
      <c r="G53" s="1">
        <v>51.8</v>
      </c>
      <c r="H53" s="1">
        <v>10.199999999999999</v>
      </c>
      <c r="I53" s="1">
        <v>49.8</v>
      </c>
      <c r="J53" s="1">
        <v>10.199999999999999</v>
      </c>
      <c r="K53" s="1">
        <f t="shared" si="2"/>
        <v>153.5</v>
      </c>
      <c r="M53">
        <v>31</v>
      </c>
      <c r="O53">
        <f t="shared" si="3"/>
        <v>3.9368266253208217E-2</v>
      </c>
      <c r="P53" s="1">
        <f t="shared" si="4"/>
        <v>2.4303657646140731E-2</v>
      </c>
      <c r="Q53" s="1">
        <f t="shared" si="5"/>
        <v>1.5064608607067487E-2</v>
      </c>
      <c r="R53" s="1">
        <f t="shared" si="6"/>
        <v>92.466567630180236</v>
      </c>
      <c r="S53" s="1" t="b">
        <f t="shared" si="7"/>
        <v>0</v>
      </c>
      <c r="T53" s="1">
        <f t="shared" si="8"/>
        <v>92.466567630180236</v>
      </c>
    </row>
    <row r="54" spans="2:21">
      <c r="B54" t="s">
        <v>76</v>
      </c>
      <c r="C54" s="1" t="s">
        <v>92</v>
      </c>
      <c r="D54" s="26">
        <v>4190</v>
      </c>
      <c r="E54" s="1">
        <v>49.3</v>
      </c>
      <c r="F54" s="1">
        <v>10.7</v>
      </c>
      <c r="G54" s="1">
        <v>49.6</v>
      </c>
      <c r="H54" s="1">
        <v>10.6</v>
      </c>
      <c r="I54" s="1">
        <v>47.1</v>
      </c>
      <c r="J54" s="1">
        <v>10.8</v>
      </c>
      <c r="K54" s="1">
        <f t="shared" si="2"/>
        <v>146</v>
      </c>
      <c r="M54">
        <v>31</v>
      </c>
      <c r="O54">
        <f t="shared" si="3"/>
        <v>1.5336460002468466E-2</v>
      </c>
      <c r="P54" s="1">
        <f t="shared" si="4"/>
        <v>1.3415918234150115E-2</v>
      </c>
      <c r="Q54" s="1">
        <f t="shared" si="5"/>
        <v>1.9205417683183512E-3</v>
      </c>
      <c r="R54" s="1">
        <f t="shared" si="6"/>
        <v>8.0470700092538916</v>
      </c>
      <c r="S54" s="1" t="b">
        <f t="shared" si="7"/>
        <v>0</v>
      </c>
      <c r="T54" s="1">
        <f t="shared" si="8"/>
        <v>8.0470700092538916</v>
      </c>
    </row>
    <row r="55" spans="2:21">
      <c r="B55" t="s">
        <v>77</v>
      </c>
      <c r="C55" s="1" t="s">
        <v>110</v>
      </c>
      <c r="D55" s="26">
        <v>50608</v>
      </c>
      <c r="E55" s="1">
        <v>48.3</v>
      </c>
      <c r="F55" s="1">
        <v>11.1</v>
      </c>
      <c r="G55" s="1">
        <v>48.3</v>
      </c>
      <c r="H55" s="1">
        <v>11.2</v>
      </c>
      <c r="I55" s="1">
        <v>46.5</v>
      </c>
      <c r="J55" s="1">
        <v>11</v>
      </c>
      <c r="K55" s="1">
        <f t="shared" si="2"/>
        <v>143.1</v>
      </c>
      <c r="M55">
        <v>31</v>
      </c>
      <c r="O55">
        <f t="shared" si="3"/>
        <v>7.1748697549756102E-3</v>
      </c>
      <c r="P55" s="1">
        <f t="shared" si="4"/>
        <v>1.0513371359967438E-2</v>
      </c>
      <c r="Q55" s="1">
        <f t="shared" si="5"/>
        <v>-3.3385016049918281E-3</v>
      </c>
      <c r="R55" s="1">
        <f t="shared" si="6"/>
        <v>-168.95488922542643</v>
      </c>
      <c r="S55" s="1">
        <f t="shared" si="7"/>
        <v>-168.95488922542643</v>
      </c>
      <c r="T55" s="1" t="b">
        <f t="shared" si="8"/>
        <v>0</v>
      </c>
    </row>
    <row r="56" spans="2:21">
      <c r="B56" t="s">
        <v>78</v>
      </c>
      <c r="C56" s="1" t="s">
        <v>110</v>
      </c>
      <c r="D56" s="26">
        <v>40625</v>
      </c>
      <c r="E56" s="1">
        <v>47.7</v>
      </c>
      <c r="F56" s="1">
        <v>11.2</v>
      </c>
      <c r="G56" s="1">
        <v>48.7</v>
      </c>
      <c r="H56" s="1">
        <v>11.1</v>
      </c>
      <c r="I56" s="1">
        <v>45.3</v>
      </c>
      <c r="J56" s="1">
        <v>11.1</v>
      </c>
      <c r="K56" s="1">
        <f t="shared" si="2"/>
        <v>141.69999999999999</v>
      </c>
      <c r="M56">
        <v>31</v>
      </c>
      <c r="O56">
        <f t="shared" si="3"/>
        <v>6.3236672466658872E-3</v>
      </c>
      <c r="P56" s="1">
        <f t="shared" si="4"/>
        <v>9.3197032396801216E-3</v>
      </c>
      <c r="Q56" s="1">
        <f t="shared" si="5"/>
        <v>-2.9960359930142344E-3</v>
      </c>
      <c r="R56" s="1">
        <f t="shared" si="6"/>
        <v>-121.71396221620327</v>
      </c>
      <c r="S56" s="1">
        <f t="shared" si="7"/>
        <v>-121.71396221620327</v>
      </c>
      <c r="T56" s="1" t="b">
        <f t="shared" si="8"/>
        <v>0</v>
      </c>
    </row>
    <row r="57" spans="2:21">
      <c r="B57" t="s">
        <v>79</v>
      </c>
      <c r="C57" s="1" t="s">
        <v>106</v>
      </c>
      <c r="D57" s="26">
        <v>3640</v>
      </c>
      <c r="E57" s="1">
        <v>48.7</v>
      </c>
      <c r="F57" s="1">
        <v>9.1999999999999993</v>
      </c>
      <c r="G57" s="1">
        <v>48.5</v>
      </c>
      <c r="H57" s="1">
        <v>9.6</v>
      </c>
      <c r="I57" s="1">
        <v>47.5</v>
      </c>
      <c r="J57" s="1">
        <v>9.6</v>
      </c>
      <c r="K57" s="1">
        <f t="shared" si="2"/>
        <v>144.69999999999999</v>
      </c>
      <c r="M57">
        <v>31</v>
      </c>
      <c r="O57">
        <f t="shared" si="3"/>
        <v>3.4675290578851437E-2</v>
      </c>
      <c r="P57" s="1">
        <f t="shared" si="4"/>
        <v>1.2038727932767501E-2</v>
      </c>
      <c r="Q57" s="1">
        <f t="shared" si="5"/>
        <v>2.2636562646083935E-2</v>
      </c>
      <c r="R57" s="1">
        <f t="shared" si="6"/>
        <v>82.397088031745525</v>
      </c>
      <c r="S57" s="1" t="b">
        <f t="shared" si="7"/>
        <v>0</v>
      </c>
      <c r="T57" s="1">
        <f t="shared" si="8"/>
        <v>82.397088031745525</v>
      </c>
    </row>
    <row r="58" spans="2:21">
      <c r="B58" t="s">
        <v>80</v>
      </c>
      <c r="C58" s="1" t="s">
        <v>101</v>
      </c>
      <c r="D58" s="26">
        <v>17695</v>
      </c>
      <c r="E58" s="1">
        <v>50.5</v>
      </c>
      <c r="F58" s="1">
        <v>9.8000000000000007</v>
      </c>
      <c r="G58" s="1">
        <v>52.6</v>
      </c>
      <c r="H58" s="1">
        <v>10.1</v>
      </c>
      <c r="I58" s="1">
        <v>48.7</v>
      </c>
      <c r="J58" s="1">
        <v>9.8000000000000007</v>
      </c>
      <c r="K58" s="1">
        <f t="shared" si="2"/>
        <v>151.80000000000001</v>
      </c>
      <c r="M58">
        <v>31</v>
      </c>
      <c r="O58">
        <f t="shared" si="3"/>
        <v>3.4923374313770683E-2</v>
      </c>
      <c r="P58" s="1">
        <f t="shared" si="4"/>
        <v>2.1338428484243499E-2</v>
      </c>
      <c r="Q58" s="1">
        <f t="shared" si="5"/>
        <v>1.3584945829527184E-2</v>
      </c>
      <c r="R58" s="1">
        <f t="shared" si="6"/>
        <v>240.38561645348352</v>
      </c>
      <c r="S58" s="1" t="b">
        <f t="shared" si="7"/>
        <v>0</v>
      </c>
      <c r="T58" s="1">
        <f t="shared" si="8"/>
        <v>240.38561645348352</v>
      </c>
    </row>
    <row r="59" spans="2:21">
      <c r="B59" t="s">
        <v>81</v>
      </c>
      <c r="C59" s="1" t="s">
        <v>111</v>
      </c>
      <c r="D59" s="26">
        <v>1144</v>
      </c>
      <c r="E59" s="1">
        <v>50</v>
      </c>
      <c r="F59" s="1">
        <v>9.4</v>
      </c>
      <c r="G59" s="1">
        <v>51.2</v>
      </c>
      <c r="H59" s="1">
        <v>10.1</v>
      </c>
      <c r="I59" s="1">
        <v>48.2</v>
      </c>
      <c r="J59" s="1">
        <v>9.8000000000000007</v>
      </c>
      <c r="K59" s="1">
        <f t="shared" si="2"/>
        <v>149.4</v>
      </c>
      <c r="M59">
        <v>31</v>
      </c>
      <c r="O59">
        <f t="shared" si="3"/>
        <v>3.9094638579791341E-2</v>
      </c>
      <c r="P59" s="1">
        <f t="shared" si="4"/>
        <v>1.7677096068370646E-2</v>
      </c>
      <c r="Q59" s="1">
        <f t="shared" si="5"/>
        <v>2.1417542511420695E-2</v>
      </c>
      <c r="R59" s="1">
        <f t="shared" si="6"/>
        <v>24.501668633065275</v>
      </c>
      <c r="S59" s="1" t="b">
        <f t="shared" si="7"/>
        <v>0</v>
      </c>
      <c r="T59" s="1">
        <f t="shared" si="8"/>
        <v>24.501668633065275</v>
      </c>
    </row>
    <row r="61" spans="2:21">
      <c r="R61" s="1" t="s">
        <v>31</v>
      </c>
      <c r="S61" s="1">
        <f>SUM(S7:S59)</f>
        <v>-2874.0839633029123</v>
      </c>
      <c r="T61" s="1">
        <f>SUM(T7:T59)</f>
        <v>2874.0839633383989</v>
      </c>
      <c r="U61" s="1">
        <f>S61+T61</f>
        <v>3.5486664273776114E-8</v>
      </c>
    </row>
    <row r="62" spans="2:21">
      <c r="R62" s="1"/>
      <c r="S62" s="1" t="s">
        <v>9</v>
      </c>
      <c r="T62" s="1">
        <f>T61/16000</f>
        <v>0.17963024770864994</v>
      </c>
      <c r="U62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9"/>
  <sheetViews>
    <sheetView workbookViewId="0">
      <selection activeCell="B9" sqref="B9:C61"/>
    </sheetView>
  </sheetViews>
  <sheetFormatPr baseColWidth="10" defaultRowHeight="13" x14ac:dyDescent="0"/>
  <cols>
    <col min="1" max="1" width="10.7109375" style="1"/>
    <col min="2" max="2" width="20" style="1" customWidth="1"/>
    <col min="3" max="5" width="10.85546875" style="1" bestFit="1" customWidth="1"/>
    <col min="6" max="6" width="11.140625" style="1" customWidth="1"/>
    <col min="7" max="11" width="10.85546875" style="1" bestFit="1" customWidth="1"/>
    <col min="12" max="12" width="10.7109375" style="1"/>
    <col min="13" max="13" width="10.85546875" style="1" bestFit="1" customWidth="1"/>
    <col min="14" max="14" width="12.42578125" style="1" bestFit="1" customWidth="1"/>
    <col min="15" max="15" width="19" style="1" customWidth="1"/>
    <col min="16" max="16" width="13.7109375" style="1" customWidth="1"/>
    <col min="17" max="17" width="11.140625" style="1" customWidth="1"/>
    <col min="18" max="20" width="10.85546875" style="1" bestFit="1" customWidth="1"/>
    <col min="21" max="21" width="13.5703125" style="1" bestFit="1" customWidth="1"/>
    <col min="22" max="22" width="10.7109375" style="1"/>
    <col min="23" max="23" width="10.85546875" style="1" bestFit="1" customWidth="1"/>
    <col min="24" max="16384" width="10.7109375" style="1"/>
  </cols>
  <sheetData>
    <row r="1" spans="2:23">
      <c r="C1" s="1" t="s">
        <v>0</v>
      </c>
      <c r="E1" s="1" t="s">
        <v>21</v>
      </c>
    </row>
    <row r="2" spans="2:23">
      <c r="E2" s="1" t="s">
        <v>30</v>
      </c>
      <c r="Q2" s="5" t="s">
        <v>32</v>
      </c>
      <c r="R2" s="5">
        <v>216.19597861045676</v>
      </c>
      <c r="U2" s="7" t="s">
        <v>23</v>
      </c>
      <c r="V2" s="8"/>
      <c r="W2" s="9">
        <f>COUNT(T9:T59)</f>
        <v>38</v>
      </c>
    </row>
    <row r="3" spans="2:23">
      <c r="E3" s="1" t="s">
        <v>22</v>
      </c>
      <c r="U3" s="10" t="s">
        <v>24</v>
      </c>
      <c r="V3" s="11"/>
      <c r="W3" s="12">
        <f>AVERAGE(T9:T59)</f>
        <v>65.297919795760151</v>
      </c>
    </row>
    <row r="4" spans="2:23">
      <c r="U4" s="10" t="s">
        <v>25</v>
      </c>
      <c r="V4" s="11"/>
      <c r="W4" s="13">
        <f>COUNT(S9:S59)</f>
        <v>13</v>
      </c>
    </row>
    <row r="5" spans="2:23">
      <c r="U5" s="15" t="s">
        <v>26</v>
      </c>
      <c r="V5" s="16"/>
      <c r="W5" s="17">
        <f>AVERAGE(S9:S59)</f>
        <v>-105.4668358697441</v>
      </c>
    </row>
    <row r="6" spans="2:23">
      <c r="C6" s="18"/>
      <c r="D6" s="18"/>
      <c r="E6" s="18" t="s">
        <v>10</v>
      </c>
      <c r="F6" s="18" t="s">
        <v>11</v>
      </c>
      <c r="G6" s="18" t="s">
        <v>10</v>
      </c>
      <c r="H6" s="18" t="s">
        <v>11</v>
      </c>
      <c r="I6" s="18" t="s">
        <v>10</v>
      </c>
      <c r="J6" s="18" t="s">
        <v>11</v>
      </c>
      <c r="K6" s="18" t="s">
        <v>10</v>
      </c>
      <c r="L6" s="18" t="s">
        <v>11</v>
      </c>
      <c r="M6" s="18" t="s">
        <v>12</v>
      </c>
    </row>
    <row r="7" spans="2:23">
      <c r="B7" s="1" t="s">
        <v>13</v>
      </c>
      <c r="C7" s="18" t="s">
        <v>15</v>
      </c>
      <c r="D7" s="18" t="s">
        <v>14</v>
      </c>
      <c r="E7" s="19" t="s">
        <v>16</v>
      </c>
      <c r="F7" s="19" t="s">
        <v>16</v>
      </c>
      <c r="G7" s="20" t="s">
        <v>17</v>
      </c>
      <c r="H7" s="20" t="s">
        <v>17</v>
      </c>
      <c r="I7" s="21" t="s">
        <v>18</v>
      </c>
      <c r="J7" s="21" t="s">
        <v>18</v>
      </c>
      <c r="K7" s="22" t="s">
        <v>19</v>
      </c>
      <c r="L7" s="22" t="s">
        <v>19</v>
      </c>
      <c r="M7" s="18" t="s">
        <v>20</v>
      </c>
      <c r="O7" s="1" t="s">
        <v>4</v>
      </c>
      <c r="P7" s="1" t="s">
        <v>3</v>
      </c>
      <c r="Q7" s="1" t="s">
        <v>5</v>
      </c>
      <c r="R7" s="1" t="s">
        <v>6</v>
      </c>
      <c r="S7" s="1" t="s">
        <v>7</v>
      </c>
      <c r="T7" s="1" t="s">
        <v>8</v>
      </c>
    </row>
    <row r="8" spans="2:23">
      <c r="D8" s="26"/>
      <c r="L8" s="27"/>
    </row>
    <row r="9" spans="2:23">
      <c r="B9" s="28" t="s">
        <v>53</v>
      </c>
      <c r="C9" s="1">
        <v>210</v>
      </c>
      <c r="D9" s="1">
        <v>27999</v>
      </c>
      <c r="E9" s="1">
        <v>50</v>
      </c>
      <c r="F9" s="1">
        <v>10.5</v>
      </c>
      <c r="G9" s="1">
        <v>50.4</v>
      </c>
      <c r="H9" s="1">
        <v>11.1</v>
      </c>
      <c r="I9" s="1">
        <v>48.3</v>
      </c>
      <c r="J9" s="1">
        <v>11</v>
      </c>
      <c r="K9" s="1">
        <f t="shared" ref="K9:K40" si="0">E9+G9+I9</f>
        <v>148.69999999999999</v>
      </c>
      <c r="M9" s="1">
        <v>31</v>
      </c>
      <c r="N9" s="1">
        <f t="shared" ref="N9:N40" si="1">NORMDIST(C9,K9,M9,TRUE)</f>
        <v>0.97600287601213997</v>
      </c>
      <c r="O9" s="1">
        <f>1-NORMDIST(C9,K9,M9,TRUE)</f>
        <v>2.3997123987860025E-2</v>
      </c>
      <c r="P9" s="1">
        <f>1-NORMDIST($R$2,K9,M9,TRUE)</f>
        <v>1.4729482113280734E-2</v>
      </c>
      <c r="Q9" s="1">
        <f t="shared" ref="Q9:Q40" si="2">-1*(P9-O9)</f>
        <v>9.267641874579291E-3</v>
      </c>
      <c r="R9" s="1">
        <f t="shared" ref="R9:R40" si="3">Q9*D9</f>
        <v>259.48470484634555</v>
      </c>
      <c r="S9" s="1" t="b">
        <f t="shared" ref="S9:S40" si="4">IF(R9&lt;0,R9)</f>
        <v>0</v>
      </c>
      <c r="T9" s="1">
        <f t="shared" ref="T9:T40" si="5">IF(R9&gt;0,R9)</f>
        <v>259.48470484634555</v>
      </c>
    </row>
    <row r="10" spans="2:23">
      <c r="B10" s="28" t="s">
        <v>80</v>
      </c>
      <c r="C10" s="1">
        <v>210</v>
      </c>
      <c r="D10" s="1">
        <v>17698</v>
      </c>
      <c r="E10" s="1">
        <v>50.7</v>
      </c>
      <c r="F10" s="1">
        <v>9.9</v>
      </c>
      <c r="G10" s="1">
        <v>52.2</v>
      </c>
      <c r="H10" s="1">
        <v>10</v>
      </c>
      <c r="I10" s="1">
        <v>49.5</v>
      </c>
      <c r="J10" s="1">
        <v>10.3</v>
      </c>
      <c r="K10" s="1">
        <f t="shared" si="0"/>
        <v>152.4</v>
      </c>
      <c r="M10" s="1">
        <v>31</v>
      </c>
      <c r="N10" s="1">
        <f t="shared" si="1"/>
        <v>0.96842007346799064</v>
      </c>
      <c r="O10" s="1">
        <f t="shared" ref="O10:O40" si="6">1-NORMDIST(C10,K10,M10,TRUE)</f>
        <v>3.1579926532009361E-2</v>
      </c>
      <c r="P10" s="1">
        <f t="shared" ref="P10:P40" si="7">1-NORMDIST($R$2,K10,M10,TRUE)</f>
        <v>1.9798196596285123E-2</v>
      </c>
      <c r="Q10" s="1">
        <f t="shared" si="2"/>
        <v>1.1781729935724239E-2</v>
      </c>
      <c r="R10" s="1">
        <f t="shared" si="3"/>
        <v>208.51305640244757</v>
      </c>
      <c r="S10" s="1" t="b">
        <f t="shared" si="4"/>
        <v>0</v>
      </c>
      <c r="T10" s="1">
        <f t="shared" si="5"/>
        <v>208.51305640244757</v>
      </c>
    </row>
    <row r="11" spans="2:23">
      <c r="B11" s="28" t="s">
        <v>36</v>
      </c>
      <c r="C11" s="1">
        <v>205</v>
      </c>
      <c r="D11" s="1">
        <v>6674</v>
      </c>
      <c r="E11" s="1">
        <v>49.9</v>
      </c>
      <c r="F11" s="1">
        <v>9.9</v>
      </c>
      <c r="G11" s="1">
        <v>50.6</v>
      </c>
      <c r="H11" s="1">
        <v>9.6</v>
      </c>
      <c r="I11" s="1">
        <v>49.8</v>
      </c>
      <c r="J11" s="1">
        <v>10.5</v>
      </c>
      <c r="K11" s="1">
        <f t="shared" si="0"/>
        <v>150.30000000000001</v>
      </c>
      <c r="M11" s="1">
        <v>31</v>
      </c>
      <c r="N11" s="1">
        <f t="shared" si="1"/>
        <v>0.96117743886503715</v>
      </c>
      <c r="O11" s="1">
        <f t="shared" si="6"/>
        <v>3.8822561134962852E-2</v>
      </c>
      <c r="P11" s="1">
        <f t="shared" si="7"/>
        <v>1.6765092925641656E-2</v>
      </c>
      <c r="Q11" s="1">
        <f t="shared" si="2"/>
        <v>2.2057468209321196E-2</v>
      </c>
      <c r="R11" s="1">
        <f t="shared" si="3"/>
        <v>147.21154282900966</v>
      </c>
      <c r="S11" s="1" t="b">
        <f t="shared" si="4"/>
        <v>0</v>
      </c>
      <c r="T11" s="1">
        <f t="shared" si="5"/>
        <v>147.21154282900966</v>
      </c>
    </row>
    <row r="12" spans="2:23">
      <c r="B12" s="28" t="s">
        <v>41</v>
      </c>
      <c r="C12" s="1">
        <v>214</v>
      </c>
      <c r="D12" s="1">
        <v>67012</v>
      </c>
      <c r="E12" s="1">
        <v>48.6</v>
      </c>
      <c r="F12" s="1">
        <v>10.6</v>
      </c>
      <c r="G12" s="1">
        <v>48.4</v>
      </c>
      <c r="H12" s="1">
        <v>10.9</v>
      </c>
      <c r="I12" s="1">
        <v>47.2</v>
      </c>
      <c r="J12" s="1">
        <v>11.1</v>
      </c>
      <c r="K12" s="1">
        <f t="shared" si="0"/>
        <v>144.19999999999999</v>
      </c>
      <c r="M12" s="1">
        <v>31</v>
      </c>
      <c r="N12" s="1">
        <f t="shared" si="1"/>
        <v>0.9878266275314167</v>
      </c>
      <c r="O12" s="1">
        <f t="shared" si="6"/>
        <v>1.2173372468583299E-2</v>
      </c>
      <c r="P12" s="1">
        <f t="shared" si="7"/>
        <v>1.0104334046145858E-2</v>
      </c>
      <c r="Q12" s="1">
        <f t="shared" si="2"/>
        <v>2.0690384224374414E-3</v>
      </c>
      <c r="R12" s="1">
        <f t="shared" si="3"/>
        <v>138.65040276437782</v>
      </c>
      <c r="S12" s="1" t="b">
        <f t="shared" si="4"/>
        <v>0</v>
      </c>
      <c r="T12" s="1">
        <f t="shared" si="5"/>
        <v>138.65040276437782</v>
      </c>
    </row>
    <row r="13" spans="2:23">
      <c r="B13" s="28" t="s">
        <v>75</v>
      </c>
      <c r="C13" s="1">
        <v>208</v>
      </c>
      <c r="D13" s="1">
        <v>5992</v>
      </c>
      <c r="E13" s="1">
        <v>52</v>
      </c>
      <c r="F13" s="1">
        <v>10.1</v>
      </c>
      <c r="G13" s="1">
        <v>51.8</v>
      </c>
      <c r="H13" s="1">
        <v>10</v>
      </c>
      <c r="I13" s="1">
        <v>50.4</v>
      </c>
      <c r="J13" s="1">
        <v>10.6</v>
      </c>
      <c r="K13" s="1">
        <f t="shared" si="0"/>
        <v>154.19999999999999</v>
      </c>
      <c r="M13" s="1">
        <v>31</v>
      </c>
      <c r="N13" s="1">
        <f t="shared" si="1"/>
        <v>0.95867243205000219</v>
      </c>
      <c r="O13" s="1">
        <f t="shared" si="6"/>
        <v>4.1327567949997812E-2</v>
      </c>
      <c r="P13" s="1">
        <f t="shared" si="7"/>
        <v>2.2757136686086255E-2</v>
      </c>
      <c r="Q13" s="1">
        <f t="shared" si="2"/>
        <v>1.8570431263911558E-2</v>
      </c>
      <c r="R13" s="1">
        <f t="shared" si="3"/>
        <v>111.27402413335805</v>
      </c>
      <c r="S13" s="1" t="b">
        <f t="shared" si="4"/>
        <v>0</v>
      </c>
      <c r="T13" s="1">
        <f t="shared" si="5"/>
        <v>111.27402413335805</v>
      </c>
    </row>
    <row r="14" spans="2:23">
      <c r="B14" s="28" t="s">
        <v>47</v>
      </c>
      <c r="C14" s="1">
        <v>210</v>
      </c>
      <c r="D14" s="1">
        <v>8401</v>
      </c>
      <c r="E14" s="1">
        <v>51.4</v>
      </c>
      <c r="F14" s="1">
        <v>9.9</v>
      </c>
      <c r="G14" s="1">
        <v>52.2</v>
      </c>
      <c r="H14" s="1">
        <v>10.199999999999999</v>
      </c>
      <c r="I14" s="1">
        <v>50.1</v>
      </c>
      <c r="J14" s="1">
        <v>10.199999999999999</v>
      </c>
      <c r="K14" s="1">
        <f t="shared" si="0"/>
        <v>153.69999999999999</v>
      </c>
      <c r="M14" s="1">
        <v>31</v>
      </c>
      <c r="N14" s="1">
        <f t="shared" si="1"/>
        <v>0.96532470942114856</v>
      </c>
      <c r="O14" s="1">
        <f t="shared" si="6"/>
        <v>3.4675290578851437E-2</v>
      </c>
      <c r="P14" s="1">
        <f t="shared" si="7"/>
        <v>2.190002397025026E-2</v>
      </c>
      <c r="Q14" s="1">
        <f t="shared" si="2"/>
        <v>1.2775266608601177E-2</v>
      </c>
      <c r="R14" s="1">
        <f t="shared" si="3"/>
        <v>107.32501477885849</v>
      </c>
      <c r="S14" s="1" t="b">
        <f t="shared" si="4"/>
        <v>0</v>
      </c>
      <c r="T14" s="1">
        <f t="shared" si="5"/>
        <v>107.32501477885849</v>
      </c>
    </row>
    <row r="15" spans="2:23">
      <c r="B15" s="28" t="s">
        <v>73</v>
      </c>
      <c r="C15" s="1">
        <v>212</v>
      </c>
      <c r="D15" s="1">
        <v>16636</v>
      </c>
      <c r="E15" s="1">
        <v>50.2</v>
      </c>
      <c r="F15" s="1">
        <v>10.8</v>
      </c>
      <c r="G15" s="1">
        <v>49.6</v>
      </c>
      <c r="H15" s="1">
        <v>11.3</v>
      </c>
      <c r="I15" s="1">
        <v>49.9</v>
      </c>
      <c r="J15" s="1">
        <v>11.5</v>
      </c>
      <c r="K15" s="1">
        <f t="shared" si="0"/>
        <v>149.70000000000002</v>
      </c>
      <c r="M15" s="1">
        <v>31</v>
      </c>
      <c r="N15" s="1">
        <f t="shared" si="1"/>
        <v>0.97776732931683241</v>
      </c>
      <c r="O15" s="1">
        <f t="shared" si="6"/>
        <v>2.2232670683167588E-2</v>
      </c>
      <c r="P15" s="1">
        <f t="shared" si="7"/>
        <v>1.5975161540463079E-2</v>
      </c>
      <c r="Q15" s="1">
        <f t="shared" si="2"/>
        <v>6.2575091427045093E-3</v>
      </c>
      <c r="R15" s="1">
        <f t="shared" si="3"/>
        <v>104.09992209803222</v>
      </c>
      <c r="S15" s="1" t="b">
        <f t="shared" si="4"/>
        <v>0</v>
      </c>
      <c r="T15" s="1">
        <f t="shared" si="5"/>
        <v>104.09992209803222</v>
      </c>
    </row>
    <row r="16" spans="2:23">
      <c r="B16" s="28" t="s">
        <v>50</v>
      </c>
      <c r="C16" s="1">
        <v>209</v>
      </c>
      <c r="D16" s="1">
        <v>11701</v>
      </c>
      <c r="E16" s="1">
        <v>48.4</v>
      </c>
      <c r="F16" s="1">
        <v>10.199999999999999</v>
      </c>
      <c r="G16" s="1">
        <v>48.4</v>
      </c>
      <c r="H16" s="1">
        <v>10.3</v>
      </c>
      <c r="I16" s="1">
        <v>48.1</v>
      </c>
      <c r="J16" s="1">
        <v>10.8</v>
      </c>
      <c r="K16" s="1">
        <f t="shared" si="0"/>
        <v>144.9</v>
      </c>
      <c r="M16" s="1">
        <v>31</v>
      </c>
      <c r="N16" s="1">
        <f t="shared" si="1"/>
        <v>0.98066785184812111</v>
      </c>
      <c r="O16" s="1">
        <f t="shared" si="6"/>
        <v>1.9332148151878892E-2</v>
      </c>
      <c r="P16" s="1">
        <f t="shared" si="7"/>
        <v>1.0727785216788743E-2</v>
      </c>
      <c r="Q16" s="1">
        <f t="shared" si="2"/>
        <v>8.6043629350901485E-3</v>
      </c>
      <c r="R16" s="1">
        <f t="shared" si="3"/>
        <v>100.67965070348983</v>
      </c>
      <c r="S16" s="1" t="b">
        <f t="shared" si="4"/>
        <v>0</v>
      </c>
      <c r="T16" s="1">
        <f t="shared" si="5"/>
        <v>100.67965070348983</v>
      </c>
    </row>
    <row r="17" spans="2:20">
      <c r="B17" s="28" t="s">
        <v>49</v>
      </c>
      <c r="C17" s="1">
        <v>211</v>
      </c>
      <c r="D17" s="1">
        <v>11078</v>
      </c>
      <c r="E17" s="1">
        <v>50.7</v>
      </c>
      <c r="F17" s="1">
        <v>10</v>
      </c>
      <c r="G17" s="1">
        <v>50.6</v>
      </c>
      <c r="H17" s="1">
        <v>10.199999999999999</v>
      </c>
      <c r="I17" s="1">
        <v>49.8</v>
      </c>
      <c r="J17" s="1">
        <v>10.1</v>
      </c>
      <c r="K17" s="1">
        <f t="shared" si="0"/>
        <v>151.10000000000002</v>
      </c>
      <c r="M17" s="1">
        <v>31</v>
      </c>
      <c r="N17" s="1">
        <f t="shared" si="1"/>
        <v>0.97333616918810695</v>
      </c>
      <c r="O17" s="1">
        <f t="shared" si="6"/>
        <v>2.6663830811893052E-2</v>
      </c>
      <c r="P17" s="1">
        <f t="shared" si="7"/>
        <v>1.7870126990768731E-2</v>
      </c>
      <c r="Q17" s="1">
        <f t="shared" si="2"/>
        <v>8.7937038211243213E-3</v>
      </c>
      <c r="R17" s="1">
        <f t="shared" si="3"/>
        <v>97.41665093041523</v>
      </c>
      <c r="S17" s="1" t="b">
        <f t="shared" si="4"/>
        <v>0</v>
      </c>
      <c r="T17" s="1">
        <f t="shared" si="5"/>
        <v>97.41665093041523</v>
      </c>
    </row>
    <row r="18" spans="2:20">
      <c r="B18" s="28" t="s">
        <v>71</v>
      </c>
      <c r="C18" s="1">
        <v>210</v>
      </c>
      <c r="D18" s="1">
        <v>17684</v>
      </c>
      <c r="E18" s="1">
        <v>46.9</v>
      </c>
      <c r="F18" s="1">
        <v>10.4</v>
      </c>
      <c r="G18" s="1">
        <v>47.5</v>
      </c>
      <c r="H18" s="1">
        <v>10.7</v>
      </c>
      <c r="I18" s="1">
        <v>46.2</v>
      </c>
      <c r="J18" s="1">
        <v>11.1</v>
      </c>
      <c r="K18" s="1">
        <f t="shared" si="0"/>
        <v>140.60000000000002</v>
      </c>
      <c r="M18" s="1">
        <v>31</v>
      </c>
      <c r="N18" s="1">
        <f t="shared" si="1"/>
        <v>0.98741259377416413</v>
      </c>
      <c r="O18" s="1">
        <f t="shared" si="6"/>
        <v>1.2587406225835873E-2</v>
      </c>
      <c r="P18" s="1">
        <f t="shared" si="7"/>
        <v>7.3725481908534229E-3</v>
      </c>
      <c r="Q18" s="1">
        <f t="shared" si="2"/>
        <v>5.2148580349824503E-3</v>
      </c>
      <c r="R18" s="1">
        <f t="shared" si="3"/>
        <v>92.219549490629646</v>
      </c>
      <c r="S18" s="1" t="b">
        <f t="shared" si="4"/>
        <v>0</v>
      </c>
      <c r="T18" s="1">
        <f t="shared" si="5"/>
        <v>92.219549490629646</v>
      </c>
    </row>
    <row r="19" spans="2:20">
      <c r="B19" s="28" t="s">
        <v>56</v>
      </c>
      <c r="C19" s="1">
        <v>213</v>
      </c>
      <c r="D19" s="1">
        <v>13547</v>
      </c>
      <c r="E19" s="1">
        <v>52</v>
      </c>
      <c r="F19" s="1">
        <v>10.4</v>
      </c>
      <c r="G19" s="1">
        <v>52.5</v>
      </c>
      <c r="H19" s="1">
        <v>10.7</v>
      </c>
      <c r="I19" s="1">
        <v>51.2</v>
      </c>
      <c r="J19" s="1">
        <v>10.9</v>
      </c>
      <c r="K19" s="1">
        <f t="shared" si="0"/>
        <v>155.69999999999999</v>
      </c>
      <c r="M19" s="1">
        <v>31</v>
      </c>
      <c r="N19" s="1">
        <f t="shared" si="1"/>
        <v>0.96772681800086746</v>
      </c>
      <c r="O19" s="1">
        <f t="shared" si="6"/>
        <v>3.2273181999132539E-2</v>
      </c>
      <c r="P19" s="1">
        <f t="shared" si="7"/>
        <v>2.5499797516663425E-2</v>
      </c>
      <c r="Q19" s="1">
        <f t="shared" si="2"/>
        <v>6.7733844824691136E-3</v>
      </c>
      <c r="R19" s="1">
        <f t="shared" si="3"/>
        <v>91.759039584009088</v>
      </c>
      <c r="S19" s="1" t="b">
        <f t="shared" si="4"/>
        <v>0</v>
      </c>
      <c r="T19" s="1">
        <f t="shared" si="5"/>
        <v>91.759039584009088</v>
      </c>
    </row>
    <row r="20" spans="2:20">
      <c r="B20" s="28" t="s">
        <v>67</v>
      </c>
      <c r="C20" s="1">
        <v>210</v>
      </c>
      <c r="D20" s="1">
        <v>8075</v>
      </c>
      <c r="E20" s="1">
        <v>51.1</v>
      </c>
      <c r="F20" s="1">
        <v>10.4</v>
      </c>
      <c r="G20" s="1">
        <v>51</v>
      </c>
      <c r="H20" s="1">
        <v>10.199999999999999</v>
      </c>
      <c r="I20" s="1">
        <v>49.7</v>
      </c>
      <c r="J20" s="1">
        <v>11</v>
      </c>
      <c r="K20" s="1">
        <f t="shared" si="0"/>
        <v>151.80000000000001</v>
      </c>
      <c r="M20" s="1">
        <v>31</v>
      </c>
      <c r="N20" s="1">
        <f t="shared" si="1"/>
        <v>0.96976967959120064</v>
      </c>
      <c r="O20" s="1">
        <f t="shared" si="6"/>
        <v>3.023032040879936E-2</v>
      </c>
      <c r="P20" s="1">
        <f t="shared" si="7"/>
        <v>1.8887417683370211E-2</v>
      </c>
      <c r="Q20" s="1">
        <f t="shared" si="2"/>
        <v>1.1342902725429149E-2</v>
      </c>
      <c r="R20" s="1">
        <f t="shared" si="3"/>
        <v>91.593939507840375</v>
      </c>
      <c r="S20" s="1" t="b">
        <f t="shared" si="4"/>
        <v>0</v>
      </c>
      <c r="T20" s="1">
        <f t="shared" si="5"/>
        <v>91.593939507840375</v>
      </c>
    </row>
    <row r="21" spans="2:20">
      <c r="B21" s="28" t="s">
        <v>33</v>
      </c>
      <c r="C21" s="1">
        <v>211</v>
      </c>
      <c r="D21" s="1">
        <v>12473</v>
      </c>
      <c r="E21" s="1">
        <v>49.5</v>
      </c>
      <c r="F21" s="1">
        <v>10.199999999999999</v>
      </c>
      <c r="G21" s="1">
        <v>48.9</v>
      </c>
      <c r="H21" s="1">
        <v>10.5</v>
      </c>
      <c r="I21" s="1">
        <v>49.3</v>
      </c>
      <c r="J21" s="1">
        <v>10.8</v>
      </c>
      <c r="K21" s="1">
        <f t="shared" si="0"/>
        <v>147.69999999999999</v>
      </c>
      <c r="M21" s="1">
        <v>31</v>
      </c>
      <c r="N21" s="1">
        <f t="shared" si="1"/>
        <v>0.97942103430358818</v>
      </c>
      <c r="O21" s="1">
        <f t="shared" si="6"/>
        <v>2.0578965696411822E-2</v>
      </c>
      <c r="P21" s="1">
        <f t="shared" si="7"/>
        <v>1.3568284327866165E-2</v>
      </c>
      <c r="Q21" s="1">
        <f t="shared" si="2"/>
        <v>7.010681368545657E-3</v>
      </c>
      <c r="R21" s="1">
        <f t="shared" si="3"/>
        <v>87.444228709869975</v>
      </c>
      <c r="S21" s="1" t="b">
        <f t="shared" si="4"/>
        <v>0</v>
      </c>
      <c r="T21" s="1">
        <f t="shared" si="5"/>
        <v>87.444228709869975</v>
      </c>
    </row>
    <row r="22" spans="2:20">
      <c r="B22" s="28" t="s">
        <v>79</v>
      </c>
      <c r="C22" s="1">
        <v>203</v>
      </c>
      <c r="D22" s="1">
        <v>3659</v>
      </c>
      <c r="E22" s="1">
        <v>49.3</v>
      </c>
      <c r="F22" s="1">
        <v>9.5</v>
      </c>
      <c r="G22" s="1">
        <v>48.6</v>
      </c>
      <c r="H22" s="1">
        <v>9.9</v>
      </c>
      <c r="I22" s="1">
        <v>48.5</v>
      </c>
      <c r="J22" s="1">
        <v>10</v>
      </c>
      <c r="K22" s="1">
        <f t="shared" si="0"/>
        <v>146.4</v>
      </c>
      <c r="M22" s="1">
        <v>31</v>
      </c>
      <c r="N22" s="1">
        <f t="shared" si="1"/>
        <v>0.96606028941437183</v>
      </c>
      <c r="O22" s="1">
        <f t="shared" si="6"/>
        <v>3.3939710585628169E-2</v>
      </c>
      <c r="P22" s="1">
        <f t="shared" si="7"/>
        <v>1.2177475486382816E-2</v>
      </c>
      <c r="Q22" s="1">
        <f t="shared" si="2"/>
        <v>2.1762235099245353E-2</v>
      </c>
      <c r="R22" s="1">
        <f t="shared" si="3"/>
        <v>79.628018228138743</v>
      </c>
      <c r="S22" s="1" t="b">
        <f t="shared" si="4"/>
        <v>0</v>
      </c>
      <c r="T22" s="1">
        <f t="shared" si="5"/>
        <v>79.628018228138743</v>
      </c>
    </row>
    <row r="23" spans="2:20">
      <c r="B23" s="28" t="s">
        <v>55</v>
      </c>
      <c r="C23" s="1">
        <v>207</v>
      </c>
      <c r="D23" s="1">
        <v>5835</v>
      </c>
      <c r="E23" s="1">
        <v>48.7</v>
      </c>
      <c r="F23" s="1">
        <v>10.3</v>
      </c>
      <c r="G23" s="1">
        <v>48.1</v>
      </c>
      <c r="H23" s="1">
        <v>10.4</v>
      </c>
      <c r="I23" s="1">
        <v>49.1</v>
      </c>
      <c r="J23" s="1">
        <v>11.1</v>
      </c>
      <c r="K23" s="1">
        <f t="shared" si="0"/>
        <v>145.9</v>
      </c>
      <c r="M23" s="1">
        <v>31</v>
      </c>
      <c r="N23" s="1">
        <f t="shared" si="1"/>
        <v>0.97563621716290605</v>
      </c>
      <c r="O23" s="1">
        <f t="shared" si="6"/>
        <v>2.436378283709395E-2</v>
      </c>
      <c r="P23" s="1">
        <f t="shared" si="7"/>
        <v>1.1676426315029076E-2</v>
      </c>
      <c r="Q23" s="1">
        <f t="shared" si="2"/>
        <v>1.2687356522064874E-2</v>
      </c>
      <c r="R23" s="1">
        <f t="shared" si="3"/>
        <v>74.030725306248542</v>
      </c>
      <c r="S23" s="1" t="b">
        <f t="shared" si="4"/>
        <v>0</v>
      </c>
      <c r="T23" s="1">
        <f t="shared" si="5"/>
        <v>74.030725306248542</v>
      </c>
    </row>
    <row r="24" spans="2:20">
      <c r="B24" s="28" t="s">
        <v>58</v>
      </c>
      <c r="C24" s="1">
        <v>209</v>
      </c>
      <c r="D24" s="1">
        <v>5964</v>
      </c>
      <c r="E24" s="1">
        <v>50.1</v>
      </c>
      <c r="F24" s="1">
        <v>10</v>
      </c>
      <c r="G24" s="1">
        <v>50.6</v>
      </c>
      <c r="H24" s="1">
        <v>10.199999999999999</v>
      </c>
      <c r="I24" s="1">
        <v>48.9</v>
      </c>
      <c r="J24" s="1">
        <v>10.4</v>
      </c>
      <c r="K24" s="1">
        <f t="shared" si="0"/>
        <v>149.6</v>
      </c>
      <c r="M24" s="1">
        <v>31</v>
      </c>
      <c r="N24" s="1">
        <f t="shared" si="1"/>
        <v>0.97232566313505875</v>
      </c>
      <c r="O24" s="1">
        <f t="shared" si="6"/>
        <v>2.7674336864941251E-2</v>
      </c>
      <c r="P24" s="1">
        <f t="shared" si="7"/>
        <v>1.5846657538367226E-2</v>
      </c>
      <c r="Q24" s="1">
        <f t="shared" si="2"/>
        <v>1.1827679326574025E-2</v>
      </c>
      <c r="R24" s="1">
        <f t="shared" si="3"/>
        <v>70.540279503687486</v>
      </c>
      <c r="S24" s="1" t="b">
        <f t="shared" si="4"/>
        <v>0</v>
      </c>
      <c r="T24" s="1">
        <f t="shared" si="5"/>
        <v>70.540279503687486</v>
      </c>
    </row>
    <row r="25" spans="2:20">
      <c r="B25" s="28" t="s">
        <v>66</v>
      </c>
      <c r="C25" s="1">
        <v>215</v>
      </c>
      <c r="D25" s="1">
        <v>48852</v>
      </c>
      <c r="E25" s="1">
        <v>49.2</v>
      </c>
      <c r="F25" s="1">
        <v>10.3</v>
      </c>
      <c r="G25" s="1">
        <v>50.4</v>
      </c>
      <c r="H25" s="1">
        <v>10.4</v>
      </c>
      <c r="I25" s="1">
        <v>47.9</v>
      </c>
      <c r="J25" s="1">
        <v>10.9</v>
      </c>
      <c r="K25" s="1">
        <f t="shared" si="0"/>
        <v>147.5</v>
      </c>
      <c r="M25" s="1">
        <v>31</v>
      </c>
      <c r="N25" s="1">
        <f t="shared" si="1"/>
        <v>0.98527535356182805</v>
      </c>
      <c r="O25" s="1">
        <f t="shared" si="6"/>
        <v>1.4724646438171951E-2</v>
      </c>
      <c r="P25" s="1">
        <f t="shared" si="7"/>
        <v>1.3345774699045965E-2</v>
      </c>
      <c r="Q25" s="1">
        <f t="shared" si="2"/>
        <v>1.3788717391259864E-3</v>
      </c>
      <c r="R25" s="1">
        <f t="shared" si="3"/>
        <v>67.360642199782689</v>
      </c>
      <c r="S25" s="1" t="b">
        <f t="shared" si="4"/>
        <v>0</v>
      </c>
      <c r="T25" s="1">
        <f t="shared" si="5"/>
        <v>67.360642199782689</v>
      </c>
    </row>
    <row r="26" spans="2:20">
      <c r="B26" s="28" t="s">
        <v>57</v>
      </c>
      <c r="C26" s="1">
        <v>207</v>
      </c>
      <c r="D26" s="1">
        <v>4323</v>
      </c>
      <c r="E26" s="1">
        <v>49.3</v>
      </c>
      <c r="F26" s="1">
        <v>9.5</v>
      </c>
      <c r="G26" s="1">
        <v>50.5</v>
      </c>
      <c r="H26" s="1">
        <v>9.4</v>
      </c>
      <c r="I26" s="1">
        <v>47.3</v>
      </c>
      <c r="J26" s="1">
        <v>10.199999999999999</v>
      </c>
      <c r="K26" s="1">
        <f t="shared" si="0"/>
        <v>147.1</v>
      </c>
      <c r="M26" s="1">
        <v>31</v>
      </c>
      <c r="N26" s="1">
        <f t="shared" si="1"/>
        <v>0.97333616918810695</v>
      </c>
      <c r="O26" s="1">
        <f t="shared" si="6"/>
        <v>2.6663830811893052E-2</v>
      </c>
      <c r="P26" s="1">
        <f t="shared" si="7"/>
        <v>1.2910195183853279E-2</v>
      </c>
      <c r="Q26" s="1">
        <f t="shared" si="2"/>
        <v>1.3753635628039773E-2</v>
      </c>
      <c r="R26" s="1">
        <f t="shared" si="3"/>
        <v>59.456966820015943</v>
      </c>
      <c r="S26" s="1" t="b">
        <f t="shared" si="4"/>
        <v>0</v>
      </c>
      <c r="T26" s="1">
        <f t="shared" si="5"/>
        <v>59.456966820015943</v>
      </c>
    </row>
    <row r="27" spans="2:20">
      <c r="B27" s="28" t="s">
        <v>35</v>
      </c>
      <c r="C27" s="1">
        <v>214</v>
      </c>
      <c r="D27" s="1">
        <v>21898</v>
      </c>
      <c r="E27" s="1">
        <v>48.6</v>
      </c>
      <c r="F27" s="1">
        <v>10.7</v>
      </c>
      <c r="G27" s="1">
        <v>49</v>
      </c>
      <c r="H27" s="1">
        <v>10.9</v>
      </c>
      <c r="I27" s="1">
        <v>46.9</v>
      </c>
      <c r="J27" s="1">
        <v>10.9</v>
      </c>
      <c r="K27" s="1">
        <f t="shared" si="0"/>
        <v>144.5</v>
      </c>
      <c r="M27" s="1">
        <v>31</v>
      </c>
      <c r="N27" s="1">
        <f t="shared" si="1"/>
        <v>0.9875172288509112</v>
      </c>
      <c r="O27" s="1">
        <f t="shared" si="6"/>
        <v>1.24827711490888E-2</v>
      </c>
      <c r="P27" s="1">
        <f t="shared" si="7"/>
        <v>1.0367547650935505E-2</v>
      </c>
      <c r="Q27" s="1">
        <f t="shared" si="2"/>
        <v>2.1152234981532958E-3</v>
      </c>
      <c r="R27" s="1">
        <f t="shared" si="3"/>
        <v>46.319164162560874</v>
      </c>
      <c r="S27" s="1" t="b">
        <f t="shared" si="4"/>
        <v>0</v>
      </c>
      <c r="T27" s="1">
        <f t="shared" si="5"/>
        <v>46.319164162560874</v>
      </c>
    </row>
    <row r="28" spans="2:20">
      <c r="B28" s="28" t="s">
        <v>65</v>
      </c>
      <c r="C28" s="1">
        <v>204</v>
      </c>
      <c r="D28" s="1">
        <v>1872</v>
      </c>
      <c r="E28" s="1">
        <v>49.5</v>
      </c>
      <c r="F28" s="1">
        <v>9.1999999999999993</v>
      </c>
      <c r="G28" s="1">
        <v>51.9</v>
      </c>
      <c r="H28" s="1">
        <v>9.1</v>
      </c>
      <c r="I28" s="1">
        <v>48.5</v>
      </c>
      <c r="J28" s="1">
        <v>9.6</v>
      </c>
      <c r="K28" s="1">
        <f t="shared" si="0"/>
        <v>149.9</v>
      </c>
      <c r="M28" s="1">
        <v>31</v>
      </c>
      <c r="N28" s="1">
        <f t="shared" si="1"/>
        <v>0.95952160136060505</v>
      </c>
      <c r="O28" s="1">
        <f t="shared" si="6"/>
        <v>4.0478398639394952E-2</v>
      </c>
      <c r="P28" s="1">
        <f t="shared" si="7"/>
        <v>1.6234851165760289E-2</v>
      </c>
      <c r="Q28" s="1">
        <f t="shared" si="2"/>
        <v>2.4243547473634663E-2</v>
      </c>
      <c r="R28" s="1">
        <f t="shared" si="3"/>
        <v>45.38392087064409</v>
      </c>
      <c r="S28" s="1" t="b">
        <f t="shared" si="4"/>
        <v>0</v>
      </c>
      <c r="T28" s="1">
        <f t="shared" si="5"/>
        <v>45.38392087064409</v>
      </c>
    </row>
    <row r="29" spans="2:20">
      <c r="B29" s="28" t="s">
        <v>72</v>
      </c>
      <c r="C29" s="1">
        <v>206</v>
      </c>
      <c r="D29" s="1">
        <v>2319</v>
      </c>
      <c r="E29" s="1">
        <v>49.9</v>
      </c>
      <c r="F29" s="1">
        <v>9.6</v>
      </c>
      <c r="G29" s="1">
        <v>51.6</v>
      </c>
      <c r="H29" s="1">
        <v>9.5</v>
      </c>
      <c r="I29" s="1">
        <v>48.3</v>
      </c>
      <c r="J29" s="1">
        <v>10.1</v>
      </c>
      <c r="K29" s="1">
        <f t="shared" si="0"/>
        <v>149.80000000000001</v>
      </c>
      <c r="M29" s="1">
        <v>31</v>
      </c>
      <c r="N29" s="1">
        <f t="shared" si="1"/>
        <v>0.96507662568622932</v>
      </c>
      <c r="O29" s="1">
        <f t="shared" si="6"/>
        <v>3.4923374313770683E-2</v>
      </c>
      <c r="P29" s="1">
        <f t="shared" si="7"/>
        <v>1.6104557803078734E-2</v>
      </c>
      <c r="Q29" s="1">
        <f t="shared" si="2"/>
        <v>1.8818816510691949E-2</v>
      </c>
      <c r="R29" s="1">
        <f t="shared" si="3"/>
        <v>43.640835488294627</v>
      </c>
      <c r="S29" s="1" t="b">
        <f t="shared" si="4"/>
        <v>0</v>
      </c>
      <c r="T29" s="1">
        <f t="shared" si="5"/>
        <v>43.640835488294627</v>
      </c>
    </row>
    <row r="30" spans="2:20">
      <c r="B30" s="28" t="s">
        <v>44</v>
      </c>
      <c r="C30" s="1">
        <v>211</v>
      </c>
      <c r="D30" s="1">
        <v>8088</v>
      </c>
      <c r="E30" s="1">
        <v>48.4</v>
      </c>
      <c r="F30" s="1">
        <v>10.199999999999999</v>
      </c>
      <c r="G30" s="1">
        <v>48.4</v>
      </c>
      <c r="H30" s="1">
        <v>10.199999999999999</v>
      </c>
      <c r="I30" s="1">
        <v>47</v>
      </c>
      <c r="J30" s="1">
        <v>10.5</v>
      </c>
      <c r="K30" s="1">
        <f t="shared" si="0"/>
        <v>143.80000000000001</v>
      </c>
      <c r="M30" s="1">
        <v>31</v>
      </c>
      <c r="N30" s="1">
        <f t="shared" si="1"/>
        <v>0.98491083655711964</v>
      </c>
      <c r="O30" s="1">
        <f t="shared" si="6"/>
        <v>1.508916344288036E-2</v>
      </c>
      <c r="P30" s="1">
        <f t="shared" si="7"/>
        <v>9.7624638006197362E-3</v>
      </c>
      <c r="Q30" s="1">
        <f t="shared" si="2"/>
        <v>5.3266996422606239E-3</v>
      </c>
      <c r="R30" s="1">
        <f t="shared" si="3"/>
        <v>43.082346706603929</v>
      </c>
      <c r="S30" s="1" t="b">
        <f t="shared" si="4"/>
        <v>0</v>
      </c>
      <c r="T30" s="1">
        <f t="shared" si="5"/>
        <v>43.082346706603929</v>
      </c>
    </row>
    <row r="31" spans="2:20">
      <c r="B31" s="28" t="s">
        <v>54</v>
      </c>
      <c r="C31" s="1">
        <v>215</v>
      </c>
      <c r="D31" s="1">
        <v>20068</v>
      </c>
      <c r="E31" s="1">
        <v>51</v>
      </c>
      <c r="F31" s="1">
        <v>10.7</v>
      </c>
      <c r="G31" s="1">
        <v>52.5</v>
      </c>
      <c r="H31" s="1">
        <v>10.5</v>
      </c>
      <c r="I31" s="1">
        <v>49</v>
      </c>
      <c r="J31" s="1">
        <v>11.1</v>
      </c>
      <c r="K31" s="1">
        <f t="shared" si="0"/>
        <v>152.5</v>
      </c>
      <c r="M31" s="1">
        <v>31</v>
      </c>
      <c r="N31" s="1">
        <f t="shared" si="1"/>
        <v>0.97810675753894805</v>
      </c>
      <c r="O31" s="1">
        <f t="shared" si="6"/>
        <v>2.1893242461051954E-2</v>
      </c>
      <c r="P31" s="1">
        <f t="shared" si="7"/>
        <v>1.995356067663856E-2</v>
      </c>
      <c r="Q31" s="1">
        <f t="shared" si="2"/>
        <v>1.939681784413394E-3</v>
      </c>
      <c r="R31" s="1">
        <f t="shared" si="3"/>
        <v>38.92553404960799</v>
      </c>
      <c r="S31" s="1" t="b">
        <f t="shared" si="4"/>
        <v>0</v>
      </c>
      <c r="T31" s="1">
        <f t="shared" si="5"/>
        <v>38.92553404960799</v>
      </c>
    </row>
    <row r="32" spans="2:20">
      <c r="B32" s="28" t="s">
        <v>38</v>
      </c>
      <c r="C32" s="1">
        <v>215</v>
      </c>
      <c r="D32" s="1">
        <v>19700</v>
      </c>
      <c r="E32" s="1">
        <v>50.9</v>
      </c>
      <c r="F32" s="1">
        <v>10.4</v>
      </c>
      <c r="G32" s="1">
        <v>51.2</v>
      </c>
      <c r="H32" s="1">
        <v>10.4</v>
      </c>
      <c r="I32" s="1">
        <v>49.6</v>
      </c>
      <c r="J32" s="1">
        <v>10.5</v>
      </c>
      <c r="K32" s="1">
        <f t="shared" si="0"/>
        <v>151.69999999999999</v>
      </c>
      <c r="M32" s="1">
        <v>31</v>
      </c>
      <c r="N32" s="1">
        <f t="shared" si="1"/>
        <v>0.97942103430358818</v>
      </c>
      <c r="O32" s="1">
        <f t="shared" si="6"/>
        <v>2.0578965696411822E-2</v>
      </c>
      <c r="P32" s="1">
        <f t="shared" si="7"/>
        <v>1.8739140513631236E-2</v>
      </c>
      <c r="Q32" s="1">
        <f t="shared" si="2"/>
        <v>1.8398251827805856E-3</v>
      </c>
      <c r="R32" s="1">
        <f t="shared" si="3"/>
        <v>36.244556100777537</v>
      </c>
      <c r="S32" s="1" t="b">
        <f t="shared" si="4"/>
        <v>0</v>
      </c>
      <c r="T32" s="1">
        <f t="shared" si="5"/>
        <v>36.244556100777537</v>
      </c>
    </row>
    <row r="33" spans="2:20">
      <c r="B33" s="28" t="s">
        <v>64</v>
      </c>
      <c r="C33" s="1">
        <v>215</v>
      </c>
      <c r="D33" s="1">
        <v>43264</v>
      </c>
      <c r="E33" s="1">
        <v>46.8</v>
      </c>
      <c r="F33" s="1">
        <v>10.8</v>
      </c>
      <c r="G33" s="1">
        <v>47.8</v>
      </c>
      <c r="H33" s="1">
        <v>11.2</v>
      </c>
      <c r="I33" s="1">
        <v>45.4</v>
      </c>
      <c r="J33" s="1">
        <v>11.4</v>
      </c>
      <c r="K33" s="1">
        <f t="shared" si="0"/>
        <v>140</v>
      </c>
      <c r="M33" s="1">
        <v>31</v>
      </c>
      <c r="N33" s="1">
        <f t="shared" si="1"/>
        <v>0.9922259674935644</v>
      </c>
      <c r="O33" s="1">
        <f t="shared" si="6"/>
        <v>7.774032506435602E-3</v>
      </c>
      <c r="P33" s="1">
        <f t="shared" si="7"/>
        <v>6.9869271772128316E-3</v>
      </c>
      <c r="Q33" s="1">
        <f t="shared" si="2"/>
        <v>7.8710532922277032E-4</v>
      </c>
      <c r="R33" s="1">
        <f t="shared" si="3"/>
        <v>34.053324963493935</v>
      </c>
      <c r="S33" s="1" t="b">
        <f t="shared" si="4"/>
        <v>0</v>
      </c>
      <c r="T33" s="1">
        <f t="shared" si="5"/>
        <v>34.053324963493935</v>
      </c>
    </row>
    <row r="34" spans="2:20">
      <c r="B34" s="28" t="s">
        <v>46</v>
      </c>
      <c r="C34" s="1">
        <v>215</v>
      </c>
      <c r="D34" s="1">
        <v>34236</v>
      </c>
      <c r="E34" s="1">
        <v>47.7</v>
      </c>
      <c r="F34" s="1">
        <v>10.5</v>
      </c>
      <c r="G34" s="1">
        <v>48.5</v>
      </c>
      <c r="H34" s="1">
        <v>10.9</v>
      </c>
      <c r="I34" s="1">
        <v>46.5</v>
      </c>
      <c r="J34" s="1">
        <v>11</v>
      </c>
      <c r="K34" s="1">
        <f t="shared" si="0"/>
        <v>142.69999999999999</v>
      </c>
      <c r="M34" s="1">
        <v>31</v>
      </c>
      <c r="N34" s="1">
        <f t="shared" si="1"/>
        <v>0.99015644039672879</v>
      </c>
      <c r="O34" s="1">
        <f t="shared" si="6"/>
        <v>9.8435596032712125E-3</v>
      </c>
      <c r="P34" s="1">
        <f t="shared" si="7"/>
        <v>8.8739035935547772E-3</v>
      </c>
      <c r="Q34" s="1">
        <f t="shared" si="2"/>
        <v>9.6965600971643529E-4</v>
      </c>
      <c r="R34" s="1">
        <f t="shared" si="3"/>
        <v>33.197143148651875</v>
      </c>
      <c r="S34" s="1" t="b">
        <f t="shared" si="4"/>
        <v>0</v>
      </c>
      <c r="T34" s="1">
        <f t="shared" si="5"/>
        <v>33.197143148651875</v>
      </c>
    </row>
    <row r="35" spans="2:20">
      <c r="B35" s="28" t="s">
        <v>63</v>
      </c>
      <c r="C35" s="1">
        <v>212</v>
      </c>
      <c r="D35" s="1">
        <v>8421</v>
      </c>
      <c r="E35" s="1">
        <v>47.7</v>
      </c>
      <c r="F35" s="1">
        <v>9.6</v>
      </c>
      <c r="G35" s="1">
        <v>48.6</v>
      </c>
      <c r="H35" s="1">
        <v>10.199999999999999</v>
      </c>
      <c r="I35" s="1">
        <v>46.3</v>
      </c>
      <c r="J35" s="1">
        <v>10.199999999999999</v>
      </c>
      <c r="K35" s="1">
        <f t="shared" si="0"/>
        <v>142.60000000000002</v>
      </c>
      <c r="M35" s="1">
        <v>31</v>
      </c>
      <c r="N35" s="1">
        <f t="shared" si="1"/>
        <v>0.98741259377416413</v>
      </c>
      <c r="O35" s="1">
        <f t="shared" si="6"/>
        <v>1.2587406225835873E-2</v>
      </c>
      <c r="P35" s="1">
        <f t="shared" si="7"/>
        <v>8.7967544835166889E-3</v>
      </c>
      <c r="Q35" s="1">
        <f t="shared" si="2"/>
        <v>3.7906517423191843E-3</v>
      </c>
      <c r="R35" s="1">
        <f t="shared" si="3"/>
        <v>31.921078322069853</v>
      </c>
      <c r="S35" s="1" t="b">
        <f t="shared" si="4"/>
        <v>0</v>
      </c>
      <c r="T35" s="1">
        <f t="shared" si="5"/>
        <v>31.921078322069853</v>
      </c>
    </row>
    <row r="36" spans="2:20">
      <c r="B36" s="28" t="s">
        <v>81</v>
      </c>
      <c r="C36" s="1">
        <v>203</v>
      </c>
      <c r="D36" s="1">
        <v>1274</v>
      </c>
      <c r="E36" s="1">
        <v>49.7</v>
      </c>
      <c r="F36" s="1">
        <v>10</v>
      </c>
      <c r="G36" s="1">
        <v>50.3</v>
      </c>
      <c r="H36" s="1">
        <v>9.4</v>
      </c>
      <c r="I36" s="1">
        <v>47.5</v>
      </c>
      <c r="J36" s="1">
        <v>10.3</v>
      </c>
      <c r="K36" s="1">
        <f t="shared" si="0"/>
        <v>147.5</v>
      </c>
      <c r="M36" s="1">
        <v>31</v>
      </c>
      <c r="N36" s="1">
        <f t="shared" si="1"/>
        <v>0.96329896588372965</v>
      </c>
      <c r="O36" s="1">
        <f t="shared" si="6"/>
        <v>3.6701034116270348E-2</v>
      </c>
      <c r="P36" s="1">
        <f t="shared" si="7"/>
        <v>1.3345774699045965E-2</v>
      </c>
      <c r="Q36" s="1">
        <f t="shared" si="2"/>
        <v>2.3355259417224383E-2</v>
      </c>
      <c r="R36" s="1">
        <f t="shared" si="3"/>
        <v>29.754600497543866</v>
      </c>
      <c r="S36" s="1" t="b">
        <f t="shared" si="4"/>
        <v>0</v>
      </c>
      <c r="T36" s="1">
        <f t="shared" si="5"/>
        <v>29.754600497543866</v>
      </c>
    </row>
    <row r="37" spans="2:20">
      <c r="B37" s="28" t="s">
        <v>59</v>
      </c>
      <c r="C37" s="1">
        <v>214</v>
      </c>
      <c r="D37" s="1">
        <v>9178</v>
      </c>
      <c r="E37" s="1">
        <v>49.9</v>
      </c>
      <c r="F37" s="1">
        <v>10.5</v>
      </c>
      <c r="G37" s="1">
        <v>51</v>
      </c>
      <c r="H37" s="1">
        <v>10.6</v>
      </c>
      <c r="I37" s="1">
        <v>48</v>
      </c>
      <c r="J37" s="1">
        <v>10.9</v>
      </c>
      <c r="K37" s="1">
        <f t="shared" si="0"/>
        <v>148.9</v>
      </c>
      <c r="M37" s="1">
        <v>31</v>
      </c>
      <c r="N37" s="1">
        <f t="shared" si="1"/>
        <v>0.98213557943718344</v>
      </c>
      <c r="O37" s="1">
        <f t="shared" si="6"/>
        <v>1.7864420562816563E-2</v>
      </c>
      <c r="P37" s="1">
        <f t="shared" si="7"/>
        <v>1.4971709430040891E-2</v>
      </c>
      <c r="Q37" s="1">
        <f t="shared" si="2"/>
        <v>2.8927111327756716E-3</v>
      </c>
      <c r="R37" s="1">
        <f t="shared" si="3"/>
        <v>26.549302776615114</v>
      </c>
      <c r="S37" s="1" t="b">
        <f t="shared" si="4"/>
        <v>0</v>
      </c>
      <c r="T37" s="1">
        <f t="shared" si="5"/>
        <v>26.549302776615114</v>
      </c>
    </row>
    <row r="38" spans="2:20">
      <c r="B38" s="28" t="s">
        <v>61</v>
      </c>
      <c r="C38" s="1">
        <v>210</v>
      </c>
      <c r="D38" s="1">
        <v>7424</v>
      </c>
      <c r="E38" s="1">
        <v>44.8</v>
      </c>
      <c r="F38" s="1">
        <v>11</v>
      </c>
      <c r="G38" s="1">
        <v>45</v>
      </c>
      <c r="H38" s="1">
        <v>11.1</v>
      </c>
      <c r="I38" s="1">
        <v>43.4</v>
      </c>
      <c r="J38" s="1">
        <v>11.5</v>
      </c>
      <c r="K38" s="1">
        <f t="shared" si="0"/>
        <v>133.19999999999999</v>
      </c>
      <c r="M38" s="1">
        <v>31</v>
      </c>
      <c r="N38" s="1">
        <f t="shared" si="1"/>
        <v>0.99338318442402795</v>
      </c>
      <c r="O38" s="1">
        <f t="shared" si="6"/>
        <v>6.6168155759720459E-3</v>
      </c>
      <c r="P38" s="1">
        <f t="shared" si="7"/>
        <v>3.7110222248883939E-3</v>
      </c>
      <c r="Q38" s="1">
        <f t="shared" si="2"/>
        <v>2.905793351083652E-3</v>
      </c>
      <c r="R38" s="1">
        <f t="shared" si="3"/>
        <v>21.572609838445032</v>
      </c>
      <c r="S38" s="1" t="b">
        <f t="shared" si="4"/>
        <v>0</v>
      </c>
      <c r="T38" s="1">
        <f t="shared" si="5"/>
        <v>21.572609838445032</v>
      </c>
    </row>
    <row r="39" spans="2:20">
      <c r="B39" s="28" t="s">
        <v>1</v>
      </c>
      <c r="C39" s="1">
        <v>203</v>
      </c>
      <c r="D39" s="1">
        <v>2779</v>
      </c>
      <c r="E39" s="1">
        <v>44.1</v>
      </c>
      <c r="F39" s="1">
        <v>8.8000000000000007</v>
      </c>
      <c r="G39" s="1">
        <v>42.4</v>
      </c>
      <c r="H39" s="1">
        <v>9.6999999999999993</v>
      </c>
      <c r="I39" s="1">
        <v>44.3</v>
      </c>
      <c r="J39" s="1">
        <v>10</v>
      </c>
      <c r="K39" s="1">
        <f t="shared" si="0"/>
        <v>130.80000000000001</v>
      </c>
      <c r="M39" s="1">
        <v>31</v>
      </c>
      <c r="N39" s="1">
        <f t="shared" si="1"/>
        <v>0.99007132157228483</v>
      </c>
      <c r="O39" s="1">
        <f t="shared" si="6"/>
        <v>9.9286784277151652E-3</v>
      </c>
      <c r="P39" s="1">
        <f t="shared" si="7"/>
        <v>2.9372179902067419E-3</v>
      </c>
      <c r="Q39" s="1">
        <f t="shared" si="2"/>
        <v>6.9914604375084233E-3</v>
      </c>
      <c r="R39" s="1">
        <f t="shared" si="3"/>
        <v>19.429268555835908</v>
      </c>
      <c r="S39" s="1" t="b">
        <f t="shared" si="4"/>
        <v>0</v>
      </c>
      <c r="T39" s="1">
        <f t="shared" si="5"/>
        <v>19.429268555835908</v>
      </c>
    </row>
    <row r="40" spans="2:20">
      <c r="B40" s="28" t="s">
        <v>45</v>
      </c>
      <c r="C40" s="1">
        <v>216</v>
      </c>
      <c r="D40" s="1">
        <v>38483</v>
      </c>
      <c r="E40" s="1">
        <v>52</v>
      </c>
      <c r="F40" s="1">
        <v>10.199999999999999</v>
      </c>
      <c r="G40" s="1">
        <v>53.3</v>
      </c>
      <c r="H40" s="1">
        <v>10.6</v>
      </c>
      <c r="I40" s="1">
        <v>50.6</v>
      </c>
      <c r="J40" s="1">
        <v>10.6</v>
      </c>
      <c r="K40" s="1">
        <f t="shared" si="0"/>
        <v>155.9</v>
      </c>
      <c r="M40" s="1">
        <v>31</v>
      </c>
      <c r="N40" s="1">
        <f t="shared" si="1"/>
        <v>0.97373165019499119</v>
      </c>
      <c r="O40" s="1">
        <f t="shared" si="6"/>
        <v>2.6268349805008806E-2</v>
      </c>
      <c r="P40" s="1">
        <f t="shared" si="7"/>
        <v>2.5885589514194396E-2</v>
      </c>
      <c r="Q40" s="1">
        <f t="shared" si="2"/>
        <v>3.827602908144101E-4</v>
      </c>
      <c r="R40" s="1">
        <f t="shared" si="3"/>
        <v>14.729764271410943</v>
      </c>
      <c r="S40" s="1" t="b">
        <f t="shared" si="4"/>
        <v>0</v>
      </c>
      <c r="T40" s="1">
        <f t="shared" si="5"/>
        <v>14.729764271410943</v>
      </c>
    </row>
    <row r="41" spans="2:20">
      <c r="B41" s="28" t="s">
        <v>34</v>
      </c>
      <c r="C41" s="1">
        <v>212</v>
      </c>
      <c r="D41" s="1">
        <v>2279</v>
      </c>
      <c r="E41" s="1">
        <v>49.3</v>
      </c>
      <c r="F41" s="1">
        <v>10.8</v>
      </c>
      <c r="G41" s="1">
        <v>49.1</v>
      </c>
      <c r="H41" s="1">
        <v>10.1</v>
      </c>
      <c r="I41" s="1">
        <v>47.2</v>
      </c>
      <c r="J41" s="1">
        <v>10.8</v>
      </c>
      <c r="K41" s="1">
        <f t="shared" ref="K41:K61" si="8">E41+G41+I41</f>
        <v>145.60000000000002</v>
      </c>
      <c r="M41" s="1">
        <v>31</v>
      </c>
      <c r="N41" s="1">
        <f t="shared" ref="N41:N61" si="9">NORMDIST(C41,K41,M41,TRUE)</f>
        <v>0.98390066300483114</v>
      </c>
      <c r="O41" s="1">
        <f t="shared" ref="O41:O61" si="10">1-NORMDIST(C41,K41,M41,TRUE)</f>
        <v>1.6099336995168856E-2</v>
      </c>
      <c r="P41" s="1">
        <f t="shared" ref="P41:P61" si="11">1-NORMDIST($R$2,K41,M41,TRUE)</f>
        <v>1.1384467815839572E-2</v>
      </c>
      <c r="Q41" s="1">
        <f t="shared" ref="Q41:Q61" si="12">-1*(P41-O41)</f>
        <v>4.7148691793292841E-3</v>
      </c>
      <c r="R41" s="1">
        <f t="shared" ref="R41:R61" si="13">Q41*D41</f>
        <v>10.745186859691438</v>
      </c>
      <c r="S41" s="1" t="b">
        <f t="shared" ref="S41:S61" si="14">IF(R41&lt;0,R41)</f>
        <v>0</v>
      </c>
      <c r="T41" s="1">
        <f t="shared" ref="T41:T61" si="15">IF(R41&gt;0,R41)</f>
        <v>10.745186859691438</v>
      </c>
    </row>
    <row r="42" spans="2:20">
      <c r="B42" s="28" t="s">
        <v>51</v>
      </c>
      <c r="C42" s="1">
        <v>215</v>
      </c>
      <c r="D42" s="1">
        <v>11344</v>
      </c>
      <c r="E42" s="1">
        <v>45.6</v>
      </c>
      <c r="F42" s="1">
        <v>10.4</v>
      </c>
      <c r="G42" s="1">
        <v>46</v>
      </c>
      <c r="H42" s="1">
        <v>11.2</v>
      </c>
      <c r="I42" s="1">
        <v>43.9</v>
      </c>
      <c r="J42" s="1">
        <v>11.3</v>
      </c>
      <c r="K42" s="1">
        <f t="shared" si="8"/>
        <v>135.5</v>
      </c>
      <c r="M42" s="1">
        <v>31</v>
      </c>
      <c r="N42" s="1">
        <f t="shared" si="9"/>
        <v>0.99483401114005332</v>
      </c>
      <c r="O42" s="1">
        <f t="shared" si="10"/>
        <v>5.1659888599466797E-3</v>
      </c>
      <c r="P42" s="1">
        <f t="shared" si="11"/>
        <v>4.6193028842963502E-3</v>
      </c>
      <c r="Q42" s="1">
        <f t="shared" si="12"/>
        <v>5.466859756503295E-4</v>
      </c>
      <c r="R42" s="1">
        <f t="shared" si="13"/>
        <v>6.2016057077773379</v>
      </c>
      <c r="S42" s="1" t="b">
        <f t="shared" si="14"/>
        <v>0</v>
      </c>
      <c r="T42" s="1">
        <f t="shared" si="15"/>
        <v>6.2016057077773379</v>
      </c>
    </row>
    <row r="43" spans="2:20">
      <c r="B43" s="28" t="s">
        <v>43</v>
      </c>
      <c r="C43" s="1">
        <v>215</v>
      </c>
      <c r="D43" s="1">
        <v>7000</v>
      </c>
      <c r="E43" s="1">
        <v>46.3</v>
      </c>
      <c r="F43" s="1">
        <v>10.3</v>
      </c>
      <c r="G43" s="1">
        <v>48</v>
      </c>
      <c r="H43" s="1">
        <v>11.4</v>
      </c>
      <c r="I43" s="1">
        <v>44.1</v>
      </c>
      <c r="J43" s="1">
        <v>11</v>
      </c>
      <c r="K43" s="1">
        <f t="shared" si="8"/>
        <v>138.4</v>
      </c>
      <c r="M43" s="1">
        <v>31</v>
      </c>
      <c r="N43" s="1">
        <f t="shared" si="9"/>
        <v>0.99326260134922584</v>
      </c>
      <c r="O43" s="1">
        <f t="shared" si="10"/>
        <v>6.7373986507741623E-3</v>
      </c>
      <c r="P43" s="1">
        <f t="shared" si="11"/>
        <v>6.0442944396116305E-3</v>
      </c>
      <c r="Q43" s="1">
        <f t="shared" si="12"/>
        <v>6.9310421116253185E-4</v>
      </c>
      <c r="R43" s="1">
        <f t="shared" si="13"/>
        <v>4.8517294781377229</v>
      </c>
      <c r="S43" s="1" t="b">
        <f t="shared" si="14"/>
        <v>0</v>
      </c>
      <c r="T43" s="1">
        <f t="shared" si="15"/>
        <v>4.8517294781377229</v>
      </c>
    </row>
    <row r="44" spans="2:20">
      <c r="B44" s="28" t="s">
        <v>48</v>
      </c>
      <c r="C44" s="1">
        <v>216</v>
      </c>
      <c r="D44" s="1">
        <v>9499</v>
      </c>
      <c r="E44" s="1">
        <v>51.3</v>
      </c>
      <c r="F44" s="1">
        <v>10.199999999999999</v>
      </c>
      <c r="G44" s="1">
        <v>52.1</v>
      </c>
      <c r="H44" s="1">
        <v>9.9</v>
      </c>
      <c r="I44" s="1">
        <v>49.6</v>
      </c>
      <c r="J44" s="1">
        <v>10.8</v>
      </c>
      <c r="K44" s="1">
        <f t="shared" si="8"/>
        <v>153</v>
      </c>
      <c r="M44" s="1">
        <v>31</v>
      </c>
      <c r="N44" s="1">
        <f t="shared" si="9"/>
        <v>0.9789362312792308</v>
      </c>
      <c r="O44" s="1">
        <f t="shared" si="10"/>
        <v>2.1063768720769205E-2</v>
      </c>
      <c r="P44" s="1">
        <f t="shared" si="11"/>
        <v>2.0745983729756667E-2</v>
      </c>
      <c r="Q44" s="1">
        <f t="shared" si="12"/>
        <v>3.1778499101253743E-4</v>
      </c>
      <c r="R44" s="1">
        <f t="shared" si="13"/>
        <v>3.0186396296280931</v>
      </c>
      <c r="S44" s="1" t="b">
        <f t="shared" si="14"/>
        <v>0</v>
      </c>
      <c r="T44" s="1">
        <f t="shared" si="15"/>
        <v>3.0186396296280931</v>
      </c>
    </row>
    <row r="45" spans="2:20">
      <c r="B45" s="28" t="s">
        <v>2</v>
      </c>
      <c r="C45" s="1">
        <v>203</v>
      </c>
      <c r="D45" s="1">
        <v>914</v>
      </c>
      <c r="E45" s="1">
        <v>40.299999999999997</v>
      </c>
      <c r="F45" s="1">
        <v>10.8</v>
      </c>
      <c r="G45" s="1">
        <v>38</v>
      </c>
      <c r="H45" s="1">
        <v>8.6999999999999993</v>
      </c>
      <c r="I45" s="1">
        <v>40.6</v>
      </c>
      <c r="J45" s="1">
        <v>8.5</v>
      </c>
      <c r="K45" s="1">
        <f t="shared" si="8"/>
        <v>118.9</v>
      </c>
      <c r="M45" s="1">
        <v>31</v>
      </c>
      <c r="N45" s="1">
        <f t="shared" si="9"/>
        <v>0.99666517093183193</v>
      </c>
      <c r="O45" s="1">
        <f t="shared" si="10"/>
        <v>3.3348290681680659E-3</v>
      </c>
      <c r="P45" s="1">
        <f t="shared" si="11"/>
        <v>8.4884306280619271E-4</v>
      </c>
      <c r="Q45" s="1">
        <f t="shared" si="12"/>
        <v>2.4859860053618732E-3</v>
      </c>
      <c r="R45" s="1">
        <f t="shared" si="13"/>
        <v>2.2721912089007521</v>
      </c>
      <c r="S45" s="1" t="b">
        <f t="shared" si="14"/>
        <v>0</v>
      </c>
      <c r="T45" s="1">
        <f t="shared" si="15"/>
        <v>2.2721912089007521</v>
      </c>
    </row>
    <row r="46" spans="2:20">
      <c r="B46" s="28" t="s">
        <v>70</v>
      </c>
      <c r="C46" s="1">
        <v>216</v>
      </c>
      <c r="D46" s="1">
        <v>6260</v>
      </c>
      <c r="E46" s="1">
        <v>46.9</v>
      </c>
      <c r="F46" s="1">
        <v>11.3</v>
      </c>
      <c r="G46" s="1">
        <v>47.3</v>
      </c>
      <c r="H46" s="1">
        <v>11.4</v>
      </c>
      <c r="I46" s="1">
        <v>45.2</v>
      </c>
      <c r="J46" s="1">
        <v>11.6</v>
      </c>
      <c r="K46" s="1">
        <f t="shared" si="8"/>
        <v>139.39999999999998</v>
      </c>
      <c r="M46" s="1">
        <v>31</v>
      </c>
      <c r="N46" s="1">
        <f t="shared" si="9"/>
        <v>0.99326260134922584</v>
      </c>
      <c r="O46" s="1">
        <f t="shared" si="10"/>
        <v>6.7373986507741623E-3</v>
      </c>
      <c r="P46" s="1">
        <f t="shared" si="11"/>
        <v>6.6192212121738425E-3</v>
      </c>
      <c r="Q46" s="1">
        <f t="shared" si="12"/>
        <v>1.1817743860031982E-4</v>
      </c>
      <c r="R46" s="1">
        <f t="shared" si="13"/>
        <v>0.73979076563800206</v>
      </c>
      <c r="S46" s="1" t="b">
        <f t="shared" si="14"/>
        <v>0</v>
      </c>
      <c r="T46" s="1">
        <f t="shared" si="15"/>
        <v>0.73979076563800206</v>
      </c>
    </row>
    <row r="47" spans="2:20">
      <c r="B47" s="28" t="s">
        <v>76</v>
      </c>
      <c r="C47" s="1">
        <v>217</v>
      </c>
      <c r="D47" s="1">
        <v>4179</v>
      </c>
      <c r="E47" s="1">
        <v>49.7</v>
      </c>
      <c r="F47" s="1">
        <v>11</v>
      </c>
      <c r="G47" s="1">
        <v>50.2</v>
      </c>
      <c r="H47" s="1">
        <v>10.6</v>
      </c>
      <c r="I47" s="1">
        <v>47.7</v>
      </c>
      <c r="J47" s="1">
        <v>11.2</v>
      </c>
      <c r="K47" s="1">
        <f t="shared" si="8"/>
        <v>147.60000000000002</v>
      </c>
      <c r="M47" s="1">
        <v>31</v>
      </c>
      <c r="N47" s="1">
        <f t="shared" si="9"/>
        <v>0.98741259377416413</v>
      </c>
      <c r="O47" s="1">
        <f t="shared" si="10"/>
        <v>1.2587406225835873E-2</v>
      </c>
      <c r="P47" s="1">
        <f t="shared" si="11"/>
        <v>1.3456632448219374E-2</v>
      </c>
      <c r="Q47" s="1">
        <f t="shared" si="12"/>
        <v>-8.6922622238350122E-4</v>
      </c>
      <c r="R47" s="1">
        <f t="shared" si="13"/>
        <v>-3.6324963833406514</v>
      </c>
      <c r="S47" s="1">
        <f t="shared" si="14"/>
        <v>-3.6324963833406514</v>
      </c>
      <c r="T47" s="1" t="b">
        <f t="shared" si="15"/>
        <v>0</v>
      </c>
    </row>
    <row r="48" spans="2:20">
      <c r="B48" s="28" t="s">
        <v>40</v>
      </c>
      <c r="C48" s="1">
        <v>218</v>
      </c>
      <c r="D48" s="1">
        <v>6999</v>
      </c>
      <c r="E48" s="1">
        <v>45.7</v>
      </c>
      <c r="F48" s="1">
        <v>10.9</v>
      </c>
      <c r="G48" s="1">
        <v>45.8</v>
      </c>
      <c r="H48" s="1">
        <v>11.2</v>
      </c>
      <c r="I48" s="1">
        <v>43.8</v>
      </c>
      <c r="J48" s="1">
        <v>11.6</v>
      </c>
      <c r="K48" s="1">
        <f t="shared" si="8"/>
        <v>135.30000000000001</v>
      </c>
      <c r="M48" s="1">
        <v>31</v>
      </c>
      <c r="N48" s="1">
        <f t="shared" si="9"/>
        <v>0.99618185562714812</v>
      </c>
      <c r="O48" s="1">
        <f t="shared" si="10"/>
        <v>3.8181443728518838E-3</v>
      </c>
      <c r="P48" s="1">
        <f t="shared" si="11"/>
        <v>4.5331003087796251E-3</v>
      </c>
      <c r="Q48" s="1">
        <f t="shared" si="12"/>
        <v>-7.1495593592774132E-4</v>
      </c>
      <c r="R48" s="1">
        <f t="shared" si="13"/>
        <v>-5.0039765955582611</v>
      </c>
      <c r="S48" s="1">
        <f t="shared" si="14"/>
        <v>-5.0039765955582611</v>
      </c>
      <c r="T48" s="1" t="b">
        <f t="shared" si="15"/>
        <v>0</v>
      </c>
    </row>
    <row r="49" spans="2:30">
      <c r="B49" s="28" t="s">
        <v>88</v>
      </c>
      <c r="C49" s="1">
        <v>224</v>
      </c>
      <c r="D49" s="1">
        <v>4284</v>
      </c>
      <c r="E49" s="1">
        <v>45</v>
      </c>
      <c r="F49" s="1">
        <v>13.6</v>
      </c>
      <c r="G49" s="1">
        <v>44.4</v>
      </c>
      <c r="H49" s="1">
        <v>13.8</v>
      </c>
      <c r="I49" s="1">
        <v>43.6</v>
      </c>
      <c r="J49" s="1">
        <v>14.5</v>
      </c>
      <c r="K49" s="1">
        <f t="shared" si="8"/>
        <v>133</v>
      </c>
      <c r="M49" s="1">
        <v>31</v>
      </c>
      <c r="N49" s="1">
        <f t="shared" si="9"/>
        <v>0.99833486037943742</v>
      </c>
      <c r="O49" s="1">
        <f t="shared" si="10"/>
        <v>1.6651396205625835E-3</v>
      </c>
      <c r="P49" s="1">
        <f t="shared" si="11"/>
        <v>3.6401714342597646E-3</v>
      </c>
      <c r="Q49" s="1">
        <f t="shared" si="12"/>
        <v>-1.9750318136971812E-3</v>
      </c>
      <c r="R49" s="1">
        <f t="shared" si="13"/>
        <v>-8.4610362898787237</v>
      </c>
      <c r="S49" s="1">
        <f t="shared" si="14"/>
        <v>-8.4610362898787237</v>
      </c>
      <c r="T49" s="1" t="b">
        <f t="shared" si="15"/>
        <v>0</v>
      </c>
    </row>
    <row r="50" spans="2:30">
      <c r="B50" s="28" t="s">
        <v>68</v>
      </c>
      <c r="C50" s="1">
        <v>218</v>
      </c>
      <c r="D50" s="1">
        <v>16152</v>
      </c>
      <c r="E50" s="1">
        <v>48.9</v>
      </c>
      <c r="F50" s="1">
        <v>11.1</v>
      </c>
      <c r="G50" s="1">
        <v>48.9</v>
      </c>
      <c r="H50" s="1">
        <v>10.8</v>
      </c>
      <c r="I50" s="1">
        <v>46.9</v>
      </c>
      <c r="J50" s="1">
        <v>11.5</v>
      </c>
      <c r="K50" s="1">
        <f t="shared" si="8"/>
        <v>144.69999999999999</v>
      </c>
      <c r="M50" s="1">
        <v>31</v>
      </c>
      <c r="N50" s="1">
        <f t="shared" si="9"/>
        <v>0.99097317939429208</v>
      </c>
      <c r="O50" s="1">
        <f t="shared" si="10"/>
        <v>9.0268206057079192E-3</v>
      </c>
      <c r="P50" s="1">
        <f t="shared" si="11"/>
        <v>1.0546326424871744E-2</v>
      </c>
      <c r="Q50" s="1">
        <f t="shared" si="12"/>
        <v>-1.5195058191638244E-3</v>
      </c>
      <c r="R50" s="1">
        <f t="shared" si="13"/>
        <v>-24.543057991134091</v>
      </c>
      <c r="S50" s="1">
        <f t="shared" si="14"/>
        <v>-24.543057991134091</v>
      </c>
      <c r="T50" s="1" t="b">
        <f t="shared" si="15"/>
        <v>0</v>
      </c>
    </row>
    <row r="51" spans="2:30">
      <c r="B51" s="28" t="s">
        <v>42</v>
      </c>
      <c r="C51" s="1">
        <v>217</v>
      </c>
      <c r="D51" s="1">
        <v>34046</v>
      </c>
      <c r="E51" s="1">
        <v>48.9</v>
      </c>
      <c r="F51" s="1">
        <v>11</v>
      </c>
      <c r="G51" s="1">
        <v>49.1</v>
      </c>
      <c r="H51" s="1">
        <v>11.7</v>
      </c>
      <c r="I51" s="1">
        <v>48.6</v>
      </c>
      <c r="J51" s="1">
        <v>11.7</v>
      </c>
      <c r="K51" s="1">
        <f t="shared" si="8"/>
        <v>146.6</v>
      </c>
      <c r="M51" s="1">
        <v>31</v>
      </c>
      <c r="N51" s="1">
        <f t="shared" si="9"/>
        <v>0.98842553459793381</v>
      </c>
      <c r="O51" s="1">
        <f t="shared" si="10"/>
        <v>1.1574465402066192E-2</v>
      </c>
      <c r="P51" s="1">
        <f t="shared" si="11"/>
        <v>1.2383053035098679E-2</v>
      </c>
      <c r="Q51" s="1">
        <f t="shared" si="12"/>
        <v>-8.0858763303248704E-4</v>
      </c>
      <c r="R51" s="1">
        <f t="shared" si="13"/>
        <v>-27.529174554224053</v>
      </c>
      <c r="S51" s="1">
        <f t="shared" si="14"/>
        <v>-27.529174554224053</v>
      </c>
      <c r="T51" s="1" t="b">
        <f t="shared" si="15"/>
        <v>0</v>
      </c>
    </row>
    <row r="52" spans="2:30">
      <c r="B52" s="28" t="s">
        <v>69</v>
      </c>
      <c r="C52" s="1">
        <v>217</v>
      </c>
      <c r="D52" s="1">
        <v>73223</v>
      </c>
      <c r="E52" s="1">
        <v>47.8</v>
      </c>
      <c r="F52" s="1">
        <v>10.7</v>
      </c>
      <c r="G52" s="1">
        <v>48.4</v>
      </c>
      <c r="H52" s="1">
        <v>11.2</v>
      </c>
      <c r="I52" s="1">
        <v>46.1</v>
      </c>
      <c r="J52" s="1">
        <v>11.4</v>
      </c>
      <c r="K52" s="1">
        <f t="shared" si="8"/>
        <v>142.29999999999998</v>
      </c>
      <c r="M52" s="1">
        <v>31</v>
      </c>
      <c r="N52" s="1">
        <f t="shared" si="9"/>
        <v>0.9920166846209777</v>
      </c>
      <c r="O52" s="1">
        <f t="shared" si="10"/>
        <v>7.9833153790223044E-3</v>
      </c>
      <c r="P52" s="1">
        <f t="shared" si="11"/>
        <v>8.5688238008603257E-3</v>
      </c>
      <c r="Q52" s="1">
        <f t="shared" si="12"/>
        <v>-5.8550842183802132E-4</v>
      </c>
      <c r="R52" s="1">
        <f t="shared" si="13"/>
        <v>-42.872683172245438</v>
      </c>
      <c r="S52" s="1">
        <f t="shared" si="14"/>
        <v>-42.872683172245438</v>
      </c>
      <c r="T52" s="1" t="b">
        <f t="shared" si="15"/>
        <v>0</v>
      </c>
    </row>
    <row r="53" spans="2:30">
      <c r="B53" s="28" t="s">
        <v>78</v>
      </c>
      <c r="C53" s="1">
        <v>220</v>
      </c>
      <c r="D53" s="1">
        <v>35480</v>
      </c>
      <c r="E53" s="1">
        <v>48.5</v>
      </c>
      <c r="F53" s="1">
        <v>11.1</v>
      </c>
      <c r="G53" s="1">
        <v>49.4</v>
      </c>
      <c r="H53" s="1">
        <v>11</v>
      </c>
      <c r="I53" s="1">
        <v>46.3</v>
      </c>
      <c r="J53" s="1">
        <v>11.5</v>
      </c>
      <c r="K53" s="1">
        <f t="shared" si="8"/>
        <v>144.19999999999999</v>
      </c>
      <c r="M53" s="1">
        <v>31</v>
      </c>
      <c r="N53" s="1">
        <f t="shared" si="9"/>
        <v>0.99276063123260949</v>
      </c>
      <c r="O53" s="1">
        <f t="shared" si="10"/>
        <v>7.2393687673905083E-3</v>
      </c>
      <c r="P53" s="1">
        <f t="shared" si="11"/>
        <v>1.0104334046145858E-2</v>
      </c>
      <c r="Q53" s="1">
        <f t="shared" si="12"/>
        <v>-2.8649652787553492E-3</v>
      </c>
      <c r="R53" s="1">
        <f t="shared" si="13"/>
        <v>-101.64896809023979</v>
      </c>
      <c r="S53" s="1">
        <f t="shared" si="14"/>
        <v>-101.64896809023979</v>
      </c>
      <c r="T53" s="1" t="b">
        <f t="shared" si="15"/>
        <v>0</v>
      </c>
    </row>
    <row r="54" spans="2:30">
      <c r="B54" s="28" t="s">
        <v>39</v>
      </c>
      <c r="C54" s="1">
        <v>221</v>
      </c>
      <c r="D54" s="1">
        <v>34786</v>
      </c>
      <c r="E54" s="1">
        <v>47.8</v>
      </c>
      <c r="F54" s="1">
        <v>10.9</v>
      </c>
      <c r="G54" s="1">
        <v>47.7</v>
      </c>
      <c r="H54" s="1">
        <v>11.9</v>
      </c>
      <c r="I54" s="1">
        <v>46.9</v>
      </c>
      <c r="J54" s="1">
        <v>11.5</v>
      </c>
      <c r="K54" s="1">
        <f t="shared" si="8"/>
        <v>142.4</v>
      </c>
      <c r="M54" s="1">
        <v>31</v>
      </c>
      <c r="N54" s="1">
        <f t="shared" si="9"/>
        <v>0.99438539502957479</v>
      </c>
      <c r="O54" s="1">
        <f t="shared" si="10"/>
        <v>5.6146049704252077E-3</v>
      </c>
      <c r="P54" s="1">
        <f t="shared" si="11"/>
        <v>8.6442182787290767E-3</v>
      </c>
      <c r="Q54" s="1">
        <f t="shared" si="12"/>
        <v>-3.029613308303869E-3</v>
      </c>
      <c r="R54" s="1">
        <f t="shared" si="13"/>
        <v>-105.38812854265839</v>
      </c>
      <c r="S54" s="1">
        <f t="shared" si="14"/>
        <v>-105.38812854265839</v>
      </c>
      <c r="T54" s="1" t="b">
        <f t="shared" si="15"/>
        <v>0</v>
      </c>
    </row>
    <row r="55" spans="2:30">
      <c r="B55" s="28" t="s">
        <v>52</v>
      </c>
      <c r="C55" s="1">
        <v>223</v>
      </c>
      <c r="D55" s="1">
        <v>45121</v>
      </c>
      <c r="E55" s="1">
        <v>47</v>
      </c>
      <c r="F55" s="1">
        <v>11.5</v>
      </c>
      <c r="G55" s="1">
        <v>47.1</v>
      </c>
      <c r="H55" s="1">
        <v>12.4</v>
      </c>
      <c r="I55" s="1">
        <v>45.8</v>
      </c>
      <c r="J55" s="1">
        <v>12.4</v>
      </c>
      <c r="K55" s="1">
        <f t="shared" si="8"/>
        <v>139.89999999999998</v>
      </c>
      <c r="M55" s="1">
        <v>31</v>
      </c>
      <c r="N55" s="1">
        <f t="shared" si="9"/>
        <v>0.99632598065812528</v>
      </c>
      <c r="O55" s="1">
        <f t="shared" si="10"/>
        <v>3.6740193418747236E-3</v>
      </c>
      <c r="P55" s="1">
        <f t="shared" si="11"/>
        <v>6.9244179313638909E-3</v>
      </c>
      <c r="Q55" s="1">
        <f t="shared" si="12"/>
        <v>-3.2503985894891674E-3</v>
      </c>
      <c r="R55" s="1">
        <f t="shared" si="13"/>
        <v>-146.66123475634072</v>
      </c>
      <c r="S55" s="1">
        <f t="shared" si="14"/>
        <v>-146.66123475634072</v>
      </c>
      <c r="T55" s="1" t="b">
        <f t="shared" si="15"/>
        <v>0</v>
      </c>
    </row>
    <row r="56" spans="2:30">
      <c r="B56" s="28" t="s">
        <v>62</v>
      </c>
      <c r="C56" s="1">
        <v>219</v>
      </c>
      <c r="D56" s="1">
        <v>151087</v>
      </c>
      <c r="E56" s="1">
        <v>45.4</v>
      </c>
      <c r="F56" s="1">
        <v>10.8</v>
      </c>
      <c r="G56" s="1">
        <v>46.5</v>
      </c>
      <c r="H56" s="1">
        <v>11.7</v>
      </c>
      <c r="I56" s="1">
        <v>43.5</v>
      </c>
      <c r="J56" s="1">
        <v>11.3</v>
      </c>
      <c r="K56" s="1">
        <f t="shared" si="8"/>
        <v>135.4</v>
      </c>
      <c r="M56" s="1">
        <v>31</v>
      </c>
      <c r="N56" s="1">
        <f t="shared" si="9"/>
        <v>0.99649926351904539</v>
      </c>
      <c r="O56" s="1">
        <f t="shared" si="10"/>
        <v>3.5007364809546138E-3</v>
      </c>
      <c r="P56" s="1">
        <f t="shared" si="11"/>
        <v>4.5760204109400737E-3</v>
      </c>
      <c r="Q56" s="1">
        <f t="shared" si="12"/>
        <v>-1.07528392998546E-3</v>
      </c>
      <c r="R56" s="1">
        <f t="shared" si="13"/>
        <v>-162.46142312971318</v>
      </c>
      <c r="S56" s="1">
        <f t="shared" si="14"/>
        <v>-162.46142312971318</v>
      </c>
      <c r="T56" s="1" t="b">
        <f t="shared" si="15"/>
        <v>0</v>
      </c>
    </row>
    <row r="57" spans="2:30">
      <c r="B57" s="28" t="s">
        <v>77</v>
      </c>
      <c r="C57" s="1">
        <v>222</v>
      </c>
      <c r="D57" s="1">
        <v>50115</v>
      </c>
      <c r="E57" s="1">
        <v>48.5</v>
      </c>
      <c r="F57" s="1">
        <v>11.1</v>
      </c>
      <c r="G57" s="1">
        <v>48.4</v>
      </c>
      <c r="H57" s="1">
        <v>11.4</v>
      </c>
      <c r="I57" s="1">
        <v>47.6</v>
      </c>
      <c r="J57" s="1">
        <v>11.5</v>
      </c>
      <c r="K57" s="1">
        <f t="shared" si="8"/>
        <v>144.5</v>
      </c>
      <c r="M57" s="1">
        <v>31</v>
      </c>
      <c r="N57" s="1">
        <f t="shared" si="9"/>
        <v>0.99379033467422384</v>
      </c>
      <c r="O57" s="1">
        <f t="shared" si="10"/>
        <v>6.2096653257761592E-3</v>
      </c>
      <c r="P57" s="1">
        <f t="shared" si="11"/>
        <v>1.0367547650935505E-2</v>
      </c>
      <c r="Q57" s="1">
        <f t="shared" si="12"/>
        <v>-4.1578823251593455E-3</v>
      </c>
      <c r="R57" s="1">
        <f t="shared" si="13"/>
        <v>-208.3722727253606</v>
      </c>
      <c r="S57" s="1">
        <f t="shared" si="14"/>
        <v>-208.3722727253606</v>
      </c>
      <c r="T57" s="1" t="b">
        <f t="shared" si="15"/>
        <v>0</v>
      </c>
    </row>
    <row r="58" spans="2:30">
      <c r="B58" s="28" t="s">
        <v>74</v>
      </c>
      <c r="C58" s="1">
        <v>219</v>
      </c>
      <c r="D58" s="1">
        <v>207068</v>
      </c>
      <c r="E58" s="1">
        <v>44.6</v>
      </c>
      <c r="F58" s="1">
        <v>10.3</v>
      </c>
      <c r="G58" s="1">
        <v>46</v>
      </c>
      <c r="H58" s="1">
        <v>10.7</v>
      </c>
      <c r="I58" s="1">
        <v>44.1</v>
      </c>
      <c r="J58" s="1">
        <v>11.1</v>
      </c>
      <c r="K58" s="1">
        <f t="shared" si="8"/>
        <v>134.69999999999999</v>
      </c>
      <c r="M58" s="1">
        <v>31</v>
      </c>
      <c r="N58" s="1">
        <f t="shared" si="9"/>
        <v>0.99672953010712873</v>
      </c>
      <c r="O58" s="1">
        <f t="shared" si="10"/>
        <v>3.270469892871275E-3</v>
      </c>
      <c r="P58" s="1">
        <f t="shared" si="11"/>
        <v>4.2830453921784972E-3</v>
      </c>
      <c r="Q58" s="1">
        <f t="shared" si="12"/>
        <v>-1.0125754993072222E-3</v>
      </c>
      <c r="R58" s="1">
        <f t="shared" si="13"/>
        <v>-209.67198349054789</v>
      </c>
      <c r="S58" s="1">
        <f t="shared" si="14"/>
        <v>-209.67198349054789</v>
      </c>
      <c r="T58" s="1" t="b">
        <f t="shared" si="15"/>
        <v>0</v>
      </c>
    </row>
    <row r="59" spans="2:30">
      <c r="B59" s="28" t="s">
        <v>89</v>
      </c>
      <c r="C59" s="1">
        <v>224</v>
      </c>
      <c r="D59" s="1">
        <v>51909</v>
      </c>
      <c r="E59" s="1">
        <v>49</v>
      </c>
      <c r="F59" s="1">
        <v>11.3</v>
      </c>
      <c r="G59" s="1">
        <v>50.6</v>
      </c>
      <c r="H59" s="1">
        <v>11.3</v>
      </c>
      <c r="I59" s="1">
        <v>47.3</v>
      </c>
      <c r="J59" s="1">
        <v>11.8</v>
      </c>
      <c r="K59" s="1">
        <f t="shared" si="8"/>
        <v>146.89999999999998</v>
      </c>
      <c r="M59" s="1">
        <v>31</v>
      </c>
      <c r="N59" s="1">
        <f t="shared" si="9"/>
        <v>0.99356048201184155</v>
      </c>
      <c r="O59" s="1">
        <f t="shared" si="10"/>
        <v>6.4395179881584497E-3</v>
      </c>
      <c r="P59" s="1">
        <f t="shared" si="11"/>
        <v>1.2697053879534348E-2</v>
      </c>
      <c r="Q59" s="1">
        <f t="shared" si="12"/>
        <v>-6.2575358913758983E-3</v>
      </c>
      <c r="R59" s="1">
        <f t="shared" si="13"/>
        <v>-324.8224305854315</v>
      </c>
      <c r="S59" s="1">
        <f t="shared" si="14"/>
        <v>-324.8224305854315</v>
      </c>
      <c r="T59" s="1" t="b">
        <f t="shared" si="15"/>
        <v>0</v>
      </c>
    </row>
    <row r="60" spans="2:30">
      <c r="B60" s="28" t="s">
        <v>60</v>
      </c>
      <c r="C60" s="1">
        <v>224</v>
      </c>
      <c r="D60" s="1">
        <v>68679</v>
      </c>
      <c r="E60" s="1">
        <v>47.9</v>
      </c>
      <c r="F60" s="1">
        <v>11.1</v>
      </c>
      <c r="G60" s="1">
        <v>49.5</v>
      </c>
      <c r="H60" s="1">
        <v>11.9</v>
      </c>
      <c r="I60" s="1">
        <v>46.3</v>
      </c>
      <c r="J60" s="1">
        <v>11.8</v>
      </c>
      <c r="K60" s="1">
        <f t="shared" si="8"/>
        <v>143.69999999999999</v>
      </c>
      <c r="M60" s="1">
        <v>31</v>
      </c>
      <c r="N60" s="1">
        <f t="shared" si="9"/>
        <v>0.99520569831853123</v>
      </c>
      <c r="O60" s="1">
        <f t="shared" si="10"/>
        <v>4.7943016814687711E-3</v>
      </c>
      <c r="P60" s="1">
        <f t="shared" si="11"/>
        <v>9.6785916048999221E-3</v>
      </c>
      <c r="Q60" s="1">
        <f t="shared" si="12"/>
        <v>-4.884289923431151E-3</v>
      </c>
      <c r="R60" s="1">
        <f t="shared" si="13"/>
        <v>-335.44814765132804</v>
      </c>
      <c r="S60" s="1">
        <f t="shared" si="14"/>
        <v>-335.44814765132804</v>
      </c>
      <c r="T60" s="1" t="b">
        <f t="shared" si="15"/>
        <v>0</v>
      </c>
    </row>
    <row r="61" spans="2:30">
      <c r="B61" s="28" t="s">
        <v>37</v>
      </c>
      <c r="C61" s="1">
        <v>223</v>
      </c>
      <c r="D61" s="1">
        <v>186922</v>
      </c>
      <c r="E61" s="1">
        <v>47.4</v>
      </c>
      <c r="F61" s="1">
        <v>11.3</v>
      </c>
      <c r="G61" s="1">
        <v>48.6</v>
      </c>
      <c r="H61" s="1">
        <v>12</v>
      </c>
      <c r="I61" s="1">
        <v>46.9</v>
      </c>
      <c r="J61" s="1">
        <v>11.5</v>
      </c>
      <c r="K61" s="1">
        <f t="shared" si="8"/>
        <v>142.9</v>
      </c>
      <c r="M61" s="1">
        <v>31</v>
      </c>
      <c r="N61" s="1">
        <f t="shared" si="9"/>
        <v>0.99511508312284469</v>
      </c>
      <c r="O61" s="1">
        <f t="shared" si="10"/>
        <v>4.8849168771553098E-3</v>
      </c>
      <c r="P61" s="1">
        <f t="shared" si="11"/>
        <v>9.0299824077950674E-3</v>
      </c>
      <c r="Q61" s="1">
        <f t="shared" si="12"/>
        <v>-4.1450655306397577E-3</v>
      </c>
      <c r="R61" s="1">
        <f t="shared" si="13"/>
        <v>-774.80393911824478</v>
      </c>
      <c r="S61" s="1">
        <f t="shared" si="14"/>
        <v>-774.80393911824478</v>
      </c>
      <c r="T61" s="1" t="b">
        <f t="shared" si="15"/>
        <v>0</v>
      </c>
    </row>
    <row r="62" spans="2:30">
      <c r="AD62" s="2"/>
    </row>
    <row r="63" spans="2:30">
      <c r="B63" s="28"/>
      <c r="R63" s="1" t="s">
        <v>31</v>
      </c>
      <c r="S63" s="1">
        <f>SUM(S9:S61)</f>
        <v>-2481.320953076246</v>
      </c>
      <c r="T63" s="1">
        <f>SUM(T9:T61)</f>
        <v>2481.3209522388856</v>
      </c>
      <c r="U63" s="1">
        <f>S63+T63</f>
        <v>-8.3736040323856287E-7</v>
      </c>
      <c r="Z63" s="29"/>
      <c r="AA63" s="29"/>
    </row>
    <row r="64" spans="2:30">
      <c r="B64" s="28"/>
      <c r="S64" s="1" t="s">
        <v>9</v>
      </c>
      <c r="T64" s="1">
        <f>T63/16000</f>
        <v>0.15508255951493036</v>
      </c>
    </row>
    <row r="65" spans="15:17">
      <c r="O65" s="28"/>
      <c r="Q65" s="2"/>
    </row>
    <row r="68" spans="15:17">
      <c r="O68" s="30"/>
    </row>
    <row r="69" spans="15:17">
      <c r="O69" s="30"/>
    </row>
  </sheetData>
  <sortState ref="B9:T61">
    <sortCondition descending="1" ref="R9:R61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4"/>
  <sheetViews>
    <sheetView topLeftCell="A41" workbookViewId="0">
      <selection activeCell="C61" sqref="B9:C61"/>
    </sheetView>
  </sheetViews>
  <sheetFormatPr baseColWidth="10" defaultRowHeight="13" x14ac:dyDescent="0"/>
  <cols>
    <col min="1" max="1" width="10.7109375" style="1"/>
    <col min="2" max="2" width="20.140625" style="1" customWidth="1"/>
    <col min="3" max="16384" width="10.7109375" style="1"/>
  </cols>
  <sheetData>
    <row r="2" spans="2:23">
      <c r="Q2" s="5" t="s">
        <v>32</v>
      </c>
      <c r="R2" s="5">
        <v>213.25564664262902</v>
      </c>
      <c r="U2" s="7" t="s">
        <v>23</v>
      </c>
      <c r="V2" s="8"/>
      <c r="W2" s="9">
        <f>COUNT(T9:T59)</f>
        <v>38</v>
      </c>
    </row>
    <row r="3" spans="2:23">
      <c r="U3" s="10" t="s">
        <v>24</v>
      </c>
      <c r="V3" s="11"/>
      <c r="W3" s="12">
        <f>AVERAGE(T9:T59)</f>
        <v>73.659130981924989</v>
      </c>
    </row>
    <row r="4" spans="2:23">
      <c r="U4" s="10" t="s">
        <v>25</v>
      </c>
      <c r="V4" s="11"/>
      <c r="W4" s="13">
        <f>COUNT(S9:S59)</f>
        <v>13</v>
      </c>
    </row>
    <row r="5" spans="2:23">
      <c r="B5" s="14"/>
      <c r="U5" s="15" t="s">
        <v>26</v>
      </c>
      <c r="V5" s="16"/>
      <c r="W5" s="17">
        <f>AVERAGE(S9:S59)</f>
        <v>-116.63098185018248</v>
      </c>
    </row>
    <row r="6" spans="2:23">
      <c r="B6" s="14"/>
      <c r="C6" s="18"/>
      <c r="D6" s="18"/>
      <c r="E6" s="18" t="s">
        <v>10</v>
      </c>
      <c r="F6" s="18" t="s">
        <v>11</v>
      </c>
      <c r="G6" s="18" t="s">
        <v>10</v>
      </c>
      <c r="H6" s="18" t="s">
        <v>11</v>
      </c>
      <c r="I6" s="18" t="s">
        <v>10</v>
      </c>
      <c r="J6" s="18" t="s">
        <v>11</v>
      </c>
      <c r="K6" s="18" t="s">
        <v>10</v>
      </c>
      <c r="L6" s="18" t="s">
        <v>11</v>
      </c>
      <c r="M6" s="18" t="s">
        <v>12</v>
      </c>
    </row>
    <row r="7" spans="2:23">
      <c r="B7" s="6" t="s">
        <v>27</v>
      </c>
      <c r="C7" s="18" t="s">
        <v>15</v>
      </c>
      <c r="D7" s="18" t="s">
        <v>14</v>
      </c>
      <c r="E7" s="19" t="s">
        <v>16</v>
      </c>
      <c r="F7" s="19" t="s">
        <v>16</v>
      </c>
      <c r="G7" s="20" t="s">
        <v>17</v>
      </c>
      <c r="H7" s="20" t="s">
        <v>17</v>
      </c>
      <c r="I7" s="21" t="s">
        <v>18</v>
      </c>
      <c r="J7" s="21" t="s">
        <v>18</v>
      </c>
      <c r="K7" s="22" t="s">
        <v>19</v>
      </c>
      <c r="L7" s="22" t="s">
        <v>19</v>
      </c>
      <c r="M7" s="18" t="s">
        <v>20</v>
      </c>
      <c r="O7" s="1" t="s">
        <v>4</v>
      </c>
      <c r="P7" s="1" t="s">
        <v>3</v>
      </c>
      <c r="Q7" s="1" t="s">
        <v>5</v>
      </c>
      <c r="R7" s="1" t="s">
        <v>6</v>
      </c>
      <c r="S7" s="1" t="s">
        <v>7</v>
      </c>
      <c r="T7" s="1" t="s">
        <v>8</v>
      </c>
    </row>
    <row r="9" spans="2:23">
      <c r="B9" s="14" t="s">
        <v>53</v>
      </c>
      <c r="C9" s="1">
        <v>207</v>
      </c>
      <c r="D9" s="26">
        <v>27999</v>
      </c>
      <c r="E9" s="1">
        <v>50</v>
      </c>
      <c r="G9" s="1">
        <v>50.4</v>
      </c>
      <c r="I9" s="1">
        <v>48.3</v>
      </c>
      <c r="K9" s="1">
        <f t="shared" ref="K9:K40" si="0">E9+G9+I9</f>
        <v>148.69999999999999</v>
      </c>
      <c r="M9" s="1">
        <v>31</v>
      </c>
      <c r="N9" s="1">
        <f t="shared" ref="N9:N40" si="1">NORMDIST(C9,K9,M9,TRUE)</f>
        <v>0.96998989797577151</v>
      </c>
      <c r="O9" s="1">
        <f t="shared" ref="O9:O40" si="2">1-NORMDIST(C9,K9,M9,TRUE)</f>
        <v>3.0010102024228491E-2</v>
      </c>
      <c r="P9" s="1">
        <f t="shared" ref="P9:P40" si="3">1-NORMDIST($R$2,K9,M9,TRUE)</f>
        <v>1.865113922246131E-2</v>
      </c>
      <c r="Q9" s="1">
        <f t="shared" ref="Q9:Q40" si="4">-1*(P9-O9)</f>
        <v>1.1358962801767181E-2</v>
      </c>
      <c r="R9" s="1">
        <f t="shared" ref="R9:R40" si="5">Q9*D9</f>
        <v>318.03959948667926</v>
      </c>
      <c r="S9" s="1" t="b">
        <f t="shared" ref="S9:S40" si="6">IF(R9&lt;0,R9)</f>
        <v>0</v>
      </c>
      <c r="T9" s="1">
        <f t="shared" ref="T9:T40" si="7">IF(R9&gt;0,R9)</f>
        <v>318.03959948667926</v>
      </c>
    </row>
    <row r="10" spans="2:23">
      <c r="B10" s="14" t="s">
        <v>80</v>
      </c>
      <c r="C10" s="1">
        <v>207</v>
      </c>
      <c r="D10" s="26">
        <v>17698</v>
      </c>
      <c r="E10" s="1">
        <v>50.7</v>
      </c>
      <c r="G10" s="1">
        <v>52.2</v>
      </c>
      <c r="I10" s="1">
        <v>49.5</v>
      </c>
      <c r="K10" s="1">
        <f t="shared" si="0"/>
        <v>152.4</v>
      </c>
      <c r="M10" s="1">
        <v>31</v>
      </c>
      <c r="N10" s="1">
        <f t="shared" si="1"/>
        <v>0.96090536142020866</v>
      </c>
      <c r="O10" s="1">
        <f t="shared" si="2"/>
        <v>3.9094638579791341E-2</v>
      </c>
      <c r="P10" s="1">
        <f t="shared" si="3"/>
        <v>2.4818127278224966E-2</v>
      </c>
      <c r="Q10" s="1">
        <f t="shared" si="4"/>
        <v>1.4276511301566375E-2</v>
      </c>
      <c r="R10" s="1">
        <f t="shared" si="5"/>
        <v>252.66569701512171</v>
      </c>
      <c r="S10" s="1" t="b">
        <f t="shared" si="6"/>
        <v>0</v>
      </c>
      <c r="T10" s="1">
        <f t="shared" si="7"/>
        <v>252.66569701512171</v>
      </c>
    </row>
    <row r="11" spans="2:23">
      <c r="B11" s="14" t="s">
        <v>41</v>
      </c>
      <c r="C11" s="1">
        <v>211</v>
      </c>
      <c r="D11" s="26">
        <v>66958</v>
      </c>
      <c r="E11" s="1">
        <v>48.5</v>
      </c>
      <c r="G11" s="1">
        <v>48.5</v>
      </c>
      <c r="I11" s="1">
        <v>46</v>
      </c>
      <c r="K11" s="1">
        <f t="shared" si="0"/>
        <v>143</v>
      </c>
      <c r="M11" s="1">
        <v>31</v>
      </c>
      <c r="N11" s="1">
        <f t="shared" si="1"/>
        <v>0.98586605381145986</v>
      </c>
      <c r="O11" s="1">
        <f t="shared" si="2"/>
        <v>1.4133946188540136E-2</v>
      </c>
      <c r="P11" s="1">
        <f t="shared" si="3"/>
        <v>1.1716168633038593E-2</v>
      </c>
      <c r="Q11" s="1">
        <f t="shared" si="4"/>
        <v>2.4177775555015435E-3</v>
      </c>
      <c r="R11" s="1">
        <f t="shared" si="5"/>
        <v>161.88954956127236</v>
      </c>
      <c r="S11" s="1" t="b">
        <f t="shared" si="6"/>
        <v>0</v>
      </c>
      <c r="T11" s="1">
        <f t="shared" si="7"/>
        <v>161.88954956127236</v>
      </c>
    </row>
    <row r="12" spans="2:23">
      <c r="B12" s="14" t="s">
        <v>36</v>
      </c>
      <c r="C12" s="1">
        <v>202</v>
      </c>
      <c r="D12" s="1">
        <v>6231</v>
      </c>
      <c r="E12" s="1">
        <v>50.3</v>
      </c>
      <c r="G12" s="1">
        <v>50.2</v>
      </c>
      <c r="I12" s="1">
        <v>48.3</v>
      </c>
      <c r="K12" s="1">
        <f t="shared" si="0"/>
        <v>148.80000000000001</v>
      </c>
      <c r="M12" s="1">
        <v>31</v>
      </c>
      <c r="N12" s="1">
        <f t="shared" si="1"/>
        <v>0.95693078570207435</v>
      </c>
      <c r="O12" s="1">
        <f t="shared" si="2"/>
        <v>4.3069214297925651E-2</v>
      </c>
      <c r="P12" s="1">
        <f t="shared" si="3"/>
        <v>1.8798823985373692E-2</v>
      </c>
      <c r="Q12" s="1">
        <f t="shared" si="4"/>
        <v>2.4270390312551959E-2</v>
      </c>
      <c r="R12" s="1">
        <f t="shared" si="5"/>
        <v>151.22880203751126</v>
      </c>
      <c r="S12" s="1" t="b">
        <f t="shared" si="6"/>
        <v>0</v>
      </c>
      <c r="T12" s="1">
        <f t="shared" si="7"/>
        <v>151.22880203751126</v>
      </c>
    </row>
    <row r="13" spans="2:23">
      <c r="B13" s="14" t="s">
        <v>75</v>
      </c>
      <c r="C13" s="1">
        <v>205</v>
      </c>
      <c r="D13" s="26">
        <v>5992</v>
      </c>
      <c r="E13" s="1">
        <v>52</v>
      </c>
      <c r="G13" s="1">
        <v>51.8</v>
      </c>
      <c r="I13" s="1">
        <v>50.4</v>
      </c>
      <c r="K13" s="1">
        <f t="shared" si="0"/>
        <v>154.19999999999999</v>
      </c>
      <c r="M13" s="1">
        <v>31</v>
      </c>
      <c r="N13" s="1">
        <f t="shared" si="1"/>
        <v>0.94936313118188131</v>
      </c>
      <c r="O13" s="1">
        <f t="shared" si="2"/>
        <v>5.0636868818118685E-2</v>
      </c>
      <c r="P13" s="1">
        <f t="shared" si="3"/>
        <v>2.8388679827783703E-2</v>
      </c>
      <c r="Q13" s="1">
        <f t="shared" si="4"/>
        <v>2.2248188990334983E-2</v>
      </c>
      <c r="R13" s="1">
        <f t="shared" si="5"/>
        <v>133.31114843008723</v>
      </c>
      <c r="S13" s="1" t="b">
        <f t="shared" si="6"/>
        <v>0</v>
      </c>
      <c r="T13" s="1">
        <f t="shared" si="7"/>
        <v>133.31114843008723</v>
      </c>
    </row>
    <row r="14" spans="2:23">
      <c r="B14" s="14" t="s">
        <v>67</v>
      </c>
      <c r="C14" s="1">
        <v>206</v>
      </c>
      <c r="D14" s="26">
        <v>8075</v>
      </c>
      <c r="E14" s="1">
        <v>51.1</v>
      </c>
      <c r="G14" s="1">
        <v>51</v>
      </c>
      <c r="I14" s="1">
        <v>49.7</v>
      </c>
      <c r="K14" s="1">
        <f t="shared" si="0"/>
        <v>151.80000000000001</v>
      </c>
      <c r="M14" s="1">
        <v>31</v>
      </c>
      <c r="N14" s="1">
        <f t="shared" si="1"/>
        <v>0.95980148965501066</v>
      </c>
      <c r="O14" s="1">
        <f t="shared" si="2"/>
        <v>4.0198510344989336E-2</v>
      </c>
      <c r="P14" s="1">
        <f t="shared" si="3"/>
        <v>2.3714996244424857E-2</v>
      </c>
      <c r="Q14" s="1">
        <f t="shared" si="4"/>
        <v>1.6483514100564478E-2</v>
      </c>
      <c r="R14" s="1">
        <f t="shared" si="5"/>
        <v>133.10437636205816</v>
      </c>
      <c r="S14" s="1" t="b">
        <f t="shared" si="6"/>
        <v>0</v>
      </c>
      <c r="T14" s="1">
        <f t="shared" si="7"/>
        <v>133.10437636205816</v>
      </c>
    </row>
    <row r="15" spans="2:23">
      <c r="B15" s="14" t="s">
        <v>47</v>
      </c>
      <c r="C15" s="1">
        <v>207</v>
      </c>
      <c r="D15" s="26">
        <v>8145</v>
      </c>
      <c r="E15" s="1">
        <v>51.9</v>
      </c>
      <c r="G15" s="1">
        <v>53.3</v>
      </c>
      <c r="I15" s="1">
        <v>49.2</v>
      </c>
      <c r="K15" s="1">
        <f t="shared" si="0"/>
        <v>154.39999999999998</v>
      </c>
      <c r="M15" s="1">
        <v>31</v>
      </c>
      <c r="N15" s="1">
        <f t="shared" si="1"/>
        <v>0.95513032026683875</v>
      </c>
      <c r="O15" s="1">
        <f t="shared" si="2"/>
        <v>4.486967973316125E-2</v>
      </c>
      <c r="P15" s="1">
        <f t="shared" si="3"/>
        <v>2.8810567557118971E-2</v>
      </c>
      <c r="Q15" s="1">
        <f t="shared" si="4"/>
        <v>1.6059112176042278E-2</v>
      </c>
      <c r="R15" s="1">
        <f t="shared" si="5"/>
        <v>130.80146867386435</v>
      </c>
      <c r="S15" s="1" t="b">
        <f t="shared" si="6"/>
        <v>0</v>
      </c>
      <c r="T15" s="1">
        <f t="shared" si="7"/>
        <v>130.80146867386435</v>
      </c>
    </row>
    <row r="16" spans="2:23">
      <c r="B16" s="14" t="s">
        <v>56</v>
      </c>
      <c r="C16" s="1">
        <v>210</v>
      </c>
      <c r="D16" s="26">
        <v>13547</v>
      </c>
      <c r="E16" s="1">
        <v>52</v>
      </c>
      <c r="G16" s="1">
        <v>52.5</v>
      </c>
      <c r="I16" s="1">
        <v>51.2</v>
      </c>
      <c r="K16" s="1">
        <f t="shared" si="0"/>
        <v>155.69999999999999</v>
      </c>
      <c r="M16" s="1">
        <v>31</v>
      </c>
      <c r="N16" s="1">
        <f t="shared" si="1"/>
        <v>0.96007980383559144</v>
      </c>
      <c r="O16" s="1">
        <f t="shared" si="2"/>
        <v>3.9920196164408561E-2</v>
      </c>
      <c r="P16" s="1">
        <f t="shared" si="3"/>
        <v>3.1681638527416123E-2</v>
      </c>
      <c r="Q16" s="1">
        <f t="shared" si="4"/>
        <v>8.2385576369924385E-3</v>
      </c>
      <c r="R16" s="1">
        <f t="shared" si="5"/>
        <v>111.60774030833656</v>
      </c>
      <c r="S16" s="1" t="b">
        <f t="shared" si="6"/>
        <v>0</v>
      </c>
      <c r="T16" s="1">
        <f t="shared" si="7"/>
        <v>111.60774030833656</v>
      </c>
    </row>
    <row r="17" spans="2:20">
      <c r="B17" s="14" t="s">
        <v>79</v>
      </c>
      <c r="C17" s="1">
        <v>200</v>
      </c>
      <c r="D17" s="26">
        <v>3659</v>
      </c>
      <c r="E17" s="1">
        <v>49.3</v>
      </c>
      <c r="G17" s="1">
        <v>48.6</v>
      </c>
      <c r="I17" s="1">
        <v>48.6</v>
      </c>
      <c r="K17" s="1">
        <f t="shared" si="0"/>
        <v>146.5</v>
      </c>
      <c r="M17" s="1">
        <v>31</v>
      </c>
      <c r="N17" s="1">
        <f t="shared" si="1"/>
        <v>0.95780888061276936</v>
      </c>
      <c r="O17" s="1">
        <f t="shared" si="2"/>
        <v>4.2191119387230636E-2</v>
      </c>
      <c r="P17" s="1">
        <f t="shared" si="3"/>
        <v>1.564331542804176E-2</v>
      </c>
      <c r="Q17" s="1">
        <f t="shared" si="4"/>
        <v>2.6547803959188876E-2</v>
      </c>
      <c r="R17" s="1">
        <f t="shared" si="5"/>
        <v>97.138414686672093</v>
      </c>
      <c r="S17" s="1" t="b">
        <f t="shared" si="6"/>
        <v>0</v>
      </c>
      <c r="T17" s="1">
        <f t="shared" si="7"/>
        <v>97.138414686672093</v>
      </c>
    </row>
    <row r="18" spans="2:20">
      <c r="B18" s="14" t="s">
        <v>73</v>
      </c>
      <c r="C18" s="1">
        <v>210</v>
      </c>
      <c r="D18" s="26">
        <v>16636</v>
      </c>
      <c r="E18" s="1">
        <v>50.2</v>
      </c>
      <c r="G18" s="1">
        <v>49.6</v>
      </c>
      <c r="I18" s="1">
        <v>49.9</v>
      </c>
      <c r="K18" s="1">
        <f t="shared" si="0"/>
        <v>149.70000000000002</v>
      </c>
      <c r="M18" s="1">
        <v>31</v>
      </c>
      <c r="N18" s="1">
        <f t="shared" si="1"/>
        <v>0.97412221542672395</v>
      </c>
      <c r="O18" s="1">
        <f t="shared" si="2"/>
        <v>2.5877784573276053E-2</v>
      </c>
      <c r="P18" s="1">
        <f t="shared" si="3"/>
        <v>2.0173329610283286E-2</v>
      </c>
      <c r="Q18" s="1">
        <f t="shared" si="4"/>
        <v>5.7044549629927666E-3</v>
      </c>
      <c r="R18" s="1">
        <f t="shared" si="5"/>
        <v>94.89931276434767</v>
      </c>
      <c r="S18" s="1" t="b">
        <f t="shared" si="6"/>
        <v>0</v>
      </c>
      <c r="T18" s="1">
        <f t="shared" si="7"/>
        <v>94.89931276434767</v>
      </c>
    </row>
    <row r="19" spans="2:20">
      <c r="B19" s="14" t="s">
        <v>71</v>
      </c>
      <c r="C19" s="1">
        <v>208</v>
      </c>
      <c r="D19" s="26">
        <v>17684</v>
      </c>
      <c r="E19" s="1">
        <v>46.9</v>
      </c>
      <c r="G19" s="1">
        <v>47.5</v>
      </c>
      <c r="I19" s="1">
        <v>46.2</v>
      </c>
      <c r="K19" s="1">
        <f t="shared" si="0"/>
        <v>140.60000000000002</v>
      </c>
      <c r="M19" s="1">
        <v>31</v>
      </c>
      <c r="N19" s="1">
        <f t="shared" si="1"/>
        <v>0.98515469865165939</v>
      </c>
      <c r="O19" s="1">
        <f t="shared" si="2"/>
        <v>1.4845301348340612E-2</v>
      </c>
      <c r="P19" s="1">
        <f t="shared" si="3"/>
        <v>9.5459796259932395E-3</v>
      </c>
      <c r="Q19" s="1">
        <f t="shared" si="4"/>
        <v>5.2993217223473721E-3</v>
      </c>
      <c r="R19" s="1">
        <f t="shared" si="5"/>
        <v>93.713205337990928</v>
      </c>
      <c r="S19" s="1" t="b">
        <f t="shared" si="6"/>
        <v>0</v>
      </c>
      <c r="T19" s="1">
        <f t="shared" si="7"/>
        <v>93.713205337990928</v>
      </c>
    </row>
    <row r="20" spans="2:20">
      <c r="B20" s="14" t="s">
        <v>55</v>
      </c>
      <c r="C20" s="1">
        <v>204</v>
      </c>
      <c r="D20" s="26">
        <v>5835</v>
      </c>
      <c r="E20" s="1">
        <v>48.7</v>
      </c>
      <c r="G20" s="1">
        <v>48.1</v>
      </c>
      <c r="I20" s="1">
        <v>49.1</v>
      </c>
      <c r="K20" s="1">
        <f t="shared" si="0"/>
        <v>145.9</v>
      </c>
      <c r="M20" s="1">
        <v>31</v>
      </c>
      <c r="N20" s="1">
        <f t="shared" si="1"/>
        <v>0.96954812347640185</v>
      </c>
      <c r="O20" s="1">
        <f t="shared" si="2"/>
        <v>3.0451876523598154E-2</v>
      </c>
      <c r="P20" s="1">
        <f t="shared" si="3"/>
        <v>1.4899087422293511E-2</v>
      </c>
      <c r="Q20" s="1">
        <f t="shared" si="4"/>
        <v>1.5552789101304643E-2</v>
      </c>
      <c r="R20" s="1">
        <f t="shared" si="5"/>
        <v>90.750524406112589</v>
      </c>
      <c r="S20" s="1" t="b">
        <f t="shared" si="6"/>
        <v>0</v>
      </c>
      <c r="T20" s="1">
        <f t="shared" si="7"/>
        <v>90.750524406112589</v>
      </c>
    </row>
    <row r="21" spans="2:20">
      <c r="B21" s="14" t="s">
        <v>66</v>
      </c>
      <c r="C21" s="1">
        <v>212</v>
      </c>
      <c r="D21" s="26">
        <v>48852</v>
      </c>
      <c r="E21" s="1">
        <v>49.2</v>
      </c>
      <c r="G21" s="1">
        <v>50.4</v>
      </c>
      <c r="I21" s="1">
        <v>47.9</v>
      </c>
      <c r="K21" s="1">
        <f t="shared" si="0"/>
        <v>147.5</v>
      </c>
      <c r="M21" s="1">
        <v>31</v>
      </c>
      <c r="N21" s="1">
        <f t="shared" si="1"/>
        <v>0.98126680151057821</v>
      </c>
      <c r="O21" s="1">
        <f t="shared" si="2"/>
        <v>1.8733198489421787E-2</v>
      </c>
      <c r="P21" s="1">
        <f t="shared" si="3"/>
        <v>1.6954595253408034E-2</v>
      </c>
      <c r="Q21" s="1">
        <f t="shared" si="4"/>
        <v>1.7786032360137538E-3</v>
      </c>
      <c r="R21" s="1">
        <f t="shared" si="5"/>
        <v>86.888325285743903</v>
      </c>
      <c r="S21" s="1" t="b">
        <f t="shared" si="6"/>
        <v>0</v>
      </c>
      <c r="T21" s="1">
        <f t="shared" si="7"/>
        <v>86.888325285743903</v>
      </c>
    </row>
    <row r="22" spans="2:20">
      <c r="B22" s="14" t="s">
        <v>57</v>
      </c>
      <c r="C22" s="1">
        <v>203</v>
      </c>
      <c r="D22" s="26">
        <v>4323</v>
      </c>
      <c r="E22" s="1">
        <v>49.3</v>
      </c>
      <c r="G22" s="1">
        <v>50.5</v>
      </c>
      <c r="I22" s="1">
        <v>47.3</v>
      </c>
      <c r="K22" s="1">
        <f t="shared" si="0"/>
        <v>147.1</v>
      </c>
      <c r="M22" s="1">
        <v>31</v>
      </c>
      <c r="N22" s="1">
        <f t="shared" si="1"/>
        <v>0.96432362041876674</v>
      </c>
      <c r="O22" s="1">
        <f t="shared" si="2"/>
        <v>3.5676379581233264E-2</v>
      </c>
      <c r="P22" s="1">
        <f t="shared" si="3"/>
        <v>1.6419216486320831E-2</v>
      </c>
      <c r="Q22" s="1">
        <f t="shared" si="4"/>
        <v>1.9257163094912433E-2</v>
      </c>
      <c r="R22" s="1">
        <f t="shared" si="5"/>
        <v>83.248716059306446</v>
      </c>
      <c r="S22" s="1" t="b">
        <f t="shared" si="6"/>
        <v>0</v>
      </c>
      <c r="T22" s="1">
        <f t="shared" si="7"/>
        <v>83.248716059306446</v>
      </c>
    </row>
    <row r="23" spans="2:20">
      <c r="B23" s="14" t="s">
        <v>46</v>
      </c>
      <c r="C23" s="1">
        <v>211</v>
      </c>
      <c r="D23" s="26">
        <v>35058</v>
      </c>
      <c r="E23" s="1">
        <v>48.1</v>
      </c>
      <c r="G23" s="1">
        <v>48.3</v>
      </c>
      <c r="I23" s="1">
        <v>45.6</v>
      </c>
      <c r="K23" s="1">
        <f t="shared" si="0"/>
        <v>142</v>
      </c>
      <c r="M23" s="1">
        <v>31</v>
      </c>
      <c r="N23" s="1">
        <f t="shared" si="1"/>
        <v>0.9869864257525407</v>
      </c>
      <c r="O23" s="1">
        <f t="shared" si="2"/>
        <v>1.3013574247459303E-2</v>
      </c>
      <c r="P23" s="1">
        <f t="shared" si="3"/>
        <v>1.0764705773454009E-2</v>
      </c>
      <c r="Q23" s="1">
        <f t="shared" si="4"/>
        <v>2.2488684740052944E-3</v>
      </c>
      <c r="R23" s="1">
        <f t="shared" si="5"/>
        <v>78.840830961677611</v>
      </c>
      <c r="S23" s="1" t="b">
        <f t="shared" si="6"/>
        <v>0</v>
      </c>
      <c r="T23" s="1">
        <f t="shared" si="7"/>
        <v>78.840830961677611</v>
      </c>
    </row>
    <row r="24" spans="2:20">
      <c r="B24" s="14" t="s">
        <v>33</v>
      </c>
      <c r="C24" s="1">
        <v>209</v>
      </c>
      <c r="D24" s="1">
        <v>11992</v>
      </c>
      <c r="E24" s="1">
        <v>50</v>
      </c>
      <c r="G24" s="1">
        <v>48.5</v>
      </c>
      <c r="I24" s="1">
        <v>48.4</v>
      </c>
      <c r="K24" s="1">
        <f t="shared" si="0"/>
        <v>146.9</v>
      </c>
      <c r="M24" s="1">
        <v>31</v>
      </c>
      <c r="N24" s="1">
        <f t="shared" si="1"/>
        <v>0.97742347154493092</v>
      </c>
      <c r="O24" s="1">
        <f t="shared" si="2"/>
        <v>2.2576528455069078E-2</v>
      </c>
      <c r="P24" s="1">
        <f t="shared" si="3"/>
        <v>1.6156999462426103E-2</v>
      </c>
      <c r="Q24" s="1">
        <f t="shared" si="4"/>
        <v>6.4195289926429755E-3</v>
      </c>
      <c r="R24" s="1">
        <f t="shared" si="5"/>
        <v>76.982991679774557</v>
      </c>
      <c r="S24" s="1" t="b">
        <f t="shared" si="6"/>
        <v>0</v>
      </c>
      <c r="T24" s="1">
        <f t="shared" si="7"/>
        <v>76.982991679774557</v>
      </c>
    </row>
    <row r="25" spans="2:20">
      <c r="B25" s="14" t="s">
        <v>58</v>
      </c>
      <c r="C25" s="1">
        <v>207</v>
      </c>
      <c r="D25" s="26">
        <v>5964</v>
      </c>
      <c r="E25" s="1">
        <v>50.1</v>
      </c>
      <c r="G25" s="1">
        <v>50.6</v>
      </c>
      <c r="I25" s="1">
        <v>48.9</v>
      </c>
      <c r="K25" s="1">
        <f t="shared" si="0"/>
        <v>149.6</v>
      </c>
      <c r="M25" s="1">
        <v>31</v>
      </c>
      <c r="N25" s="1">
        <f t="shared" si="1"/>
        <v>0.96795928558160516</v>
      </c>
      <c r="O25" s="1">
        <f t="shared" si="2"/>
        <v>3.2040714418394844E-2</v>
      </c>
      <c r="P25" s="1">
        <f t="shared" si="3"/>
        <v>2.0016514158238241E-2</v>
      </c>
      <c r="Q25" s="1">
        <f t="shared" si="4"/>
        <v>1.2024200260156603E-2</v>
      </c>
      <c r="R25" s="1">
        <f t="shared" si="5"/>
        <v>71.712330351573982</v>
      </c>
      <c r="S25" s="1" t="b">
        <f t="shared" si="6"/>
        <v>0</v>
      </c>
      <c r="T25" s="1">
        <f t="shared" si="7"/>
        <v>71.712330351573982</v>
      </c>
    </row>
    <row r="26" spans="2:20">
      <c r="B26" s="14" t="s">
        <v>50</v>
      </c>
      <c r="C26" s="1">
        <v>209</v>
      </c>
      <c r="D26" s="26">
        <v>12453</v>
      </c>
      <c r="E26" s="1">
        <v>48.8</v>
      </c>
      <c r="G26" s="1">
        <v>48.5</v>
      </c>
      <c r="I26" s="1">
        <v>47.5</v>
      </c>
      <c r="K26" s="1">
        <f t="shared" si="0"/>
        <v>144.80000000000001</v>
      </c>
      <c r="M26" s="1">
        <v>31</v>
      </c>
      <c r="N26" s="1">
        <f t="shared" si="1"/>
        <v>0.98081909463808736</v>
      </c>
      <c r="O26" s="1">
        <f t="shared" si="2"/>
        <v>1.9180905361912637E-2</v>
      </c>
      <c r="P26" s="1">
        <f t="shared" si="3"/>
        <v>1.3613541485460123E-2</v>
      </c>
      <c r="Q26" s="1">
        <f t="shared" si="4"/>
        <v>5.5673638764525135E-3</v>
      </c>
      <c r="R26" s="1">
        <f t="shared" si="5"/>
        <v>69.33038235346315</v>
      </c>
      <c r="S26" s="1" t="b">
        <f t="shared" si="6"/>
        <v>0</v>
      </c>
      <c r="T26" s="1">
        <f t="shared" si="7"/>
        <v>69.33038235346315</v>
      </c>
    </row>
    <row r="27" spans="2:20">
      <c r="B27" s="14" t="s">
        <v>44</v>
      </c>
      <c r="C27" s="1">
        <v>207</v>
      </c>
      <c r="D27" s="26">
        <v>6553</v>
      </c>
      <c r="E27" s="1">
        <v>50.3</v>
      </c>
      <c r="G27" s="1">
        <v>49.4</v>
      </c>
      <c r="I27" s="1">
        <v>47.3</v>
      </c>
      <c r="K27" s="1">
        <f t="shared" si="0"/>
        <v>147</v>
      </c>
      <c r="M27" s="1">
        <v>31</v>
      </c>
      <c r="N27" s="1">
        <f t="shared" si="1"/>
        <v>0.97353452698506504</v>
      </c>
      <c r="O27" s="1">
        <f t="shared" si="2"/>
        <v>2.6465473014934959E-2</v>
      </c>
      <c r="P27" s="1">
        <f t="shared" si="3"/>
        <v>1.6287656016137353E-2</v>
      </c>
      <c r="Q27" s="1">
        <f t="shared" si="4"/>
        <v>1.0177816998797606E-2</v>
      </c>
      <c r="R27" s="1">
        <f t="shared" si="5"/>
        <v>66.695234793120719</v>
      </c>
      <c r="S27" s="1" t="b">
        <f t="shared" si="6"/>
        <v>0</v>
      </c>
      <c r="T27" s="1">
        <f t="shared" si="7"/>
        <v>66.695234793120719</v>
      </c>
    </row>
    <row r="28" spans="2:20">
      <c r="B28" s="14" t="s">
        <v>65</v>
      </c>
      <c r="C28" s="1">
        <v>200</v>
      </c>
      <c r="D28" s="26">
        <v>1872</v>
      </c>
      <c r="E28" s="1">
        <v>49.5</v>
      </c>
      <c r="G28" s="1">
        <v>51.9</v>
      </c>
      <c r="I28" s="1">
        <v>48.5</v>
      </c>
      <c r="K28" s="1">
        <f t="shared" si="0"/>
        <v>149.9</v>
      </c>
      <c r="M28" s="1">
        <v>31</v>
      </c>
      <c r="N28" s="1">
        <f t="shared" si="1"/>
        <v>0.94696679078177615</v>
      </c>
      <c r="O28" s="1">
        <f t="shared" si="2"/>
        <v>5.3033209218223853E-2</v>
      </c>
      <c r="P28" s="1">
        <f t="shared" si="3"/>
        <v>2.0490087366126675E-2</v>
      </c>
      <c r="Q28" s="1">
        <f t="shared" si="4"/>
        <v>3.2543121852097179E-2</v>
      </c>
      <c r="R28" s="1">
        <f t="shared" si="5"/>
        <v>60.92072410712592</v>
      </c>
      <c r="S28" s="1" t="b">
        <f t="shared" si="6"/>
        <v>0</v>
      </c>
      <c r="T28" s="1">
        <f t="shared" si="7"/>
        <v>60.92072410712592</v>
      </c>
    </row>
    <row r="29" spans="2:20">
      <c r="B29" s="14" t="s">
        <v>63</v>
      </c>
      <c r="C29" s="1">
        <v>208</v>
      </c>
      <c r="D29" s="26">
        <v>8421</v>
      </c>
      <c r="E29" s="1">
        <v>47.7</v>
      </c>
      <c r="G29" s="1">
        <v>48.6</v>
      </c>
      <c r="I29" s="1">
        <v>46.3</v>
      </c>
      <c r="K29" s="1">
        <f t="shared" si="0"/>
        <v>142.60000000000002</v>
      </c>
      <c r="M29" s="1">
        <v>31</v>
      </c>
      <c r="N29" s="1">
        <f t="shared" si="1"/>
        <v>0.9825569246180581</v>
      </c>
      <c r="O29" s="1">
        <f t="shared" si="2"/>
        <v>1.7443075381941897E-2</v>
      </c>
      <c r="P29" s="1">
        <f t="shared" si="3"/>
        <v>1.1327161522056817E-2</v>
      </c>
      <c r="Q29" s="1">
        <f t="shared" si="4"/>
        <v>6.1159138598850804E-3</v>
      </c>
      <c r="R29" s="1">
        <f t="shared" si="5"/>
        <v>51.50211061409226</v>
      </c>
      <c r="S29" s="1" t="b">
        <f t="shared" si="6"/>
        <v>0</v>
      </c>
      <c r="T29" s="1">
        <f t="shared" si="7"/>
        <v>51.50211061409226</v>
      </c>
    </row>
    <row r="30" spans="2:20">
      <c r="B30" s="14" t="s">
        <v>72</v>
      </c>
      <c r="C30" s="1">
        <v>204</v>
      </c>
      <c r="D30" s="26">
        <v>2319</v>
      </c>
      <c r="E30" s="1">
        <v>49.9</v>
      </c>
      <c r="G30" s="1">
        <v>51.6</v>
      </c>
      <c r="I30" s="1">
        <v>48.3</v>
      </c>
      <c r="K30" s="1">
        <f t="shared" si="0"/>
        <v>149.80000000000001</v>
      </c>
      <c r="M30" s="1">
        <v>31</v>
      </c>
      <c r="N30" s="1">
        <f t="shared" si="1"/>
        <v>0.95980148965501066</v>
      </c>
      <c r="O30" s="1">
        <f t="shared" si="2"/>
        <v>4.0198510344989336E-2</v>
      </c>
      <c r="P30" s="1">
        <f t="shared" si="3"/>
        <v>2.0331185595963364E-2</v>
      </c>
      <c r="Q30" s="1">
        <f t="shared" si="4"/>
        <v>1.9867324749025972E-2</v>
      </c>
      <c r="R30" s="1">
        <f t="shared" si="5"/>
        <v>46.072326092991226</v>
      </c>
      <c r="S30" s="1" t="b">
        <f t="shared" si="6"/>
        <v>0</v>
      </c>
      <c r="T30" s="1">
        <f t="shared" si="7"/>
        <v>46.072326092991226</v>
      </c>
    </row>
    <row r="31" spans="2:20">
      <c r="B31" s="14" t="s">
        <v>38</v>
      </c>
      <c r="C31" s="1">
        <v>212</v>
      </c>
      <c r="D31" s="1">
        <v>20044</v>
      </c>
      <c r="E31" s="1">
        <v>50.8</v>
      </c>
      <c r="G31" s="1">
        <v>50.6</v>
      </c>
      <c r="I31" s="1">
        <v>47.9</v>
      </c>
      <c r="K31" s="1">
        <f t="shared" si="0"/>
        <v>149.30000000000001</v>
      </c>
      <c r="M31" s="1">
        <v>31</v>
      </c>
      <c r="N31" s="1">
        <f t="shared" si="1"/>
        <v>0.97844179932661279</v>
      </c>
      <c r="O31" s="1">
        <f t="shared" si="2"/>
        <v>2.1558200673387207E-2</v>
      </c>
      <c r="P31" s="1">
        <f t="shared" si="3"/>
        <v>1.955225869131838E-2</v>
      </c>
      <c r="Q31" s="1">
        <f t="shared" si="4"/>
        <v>2.0059419820688262E-3</v>
      </c>
      <c r="R31" s="1">
        <f t="shared" si="5"/>
        <v>40.207101088587549</v>
      </c>
      <c r="S31" s="1" t="b">
        <f t="shared" si="6"/>
        <v>0</v>
      </c>
      <c r="T31" s="1">
        <f t="shared" si="7"/>
        <v>40.207101088587549</v>
      </c>
    </row>
    <row r="32" spans="2:20">
      <c r="B32" s="14" t="s">
        <v>34</v>
      </c>
      <c r="C32" s="1">
        <v>204</v>
      </c>
      <c r="D32" s="1">
        <v>2285</v>
      </c>
      <c r="E32" s="1">
        <v>50.1</v>
      </c>
      <c r="G32" s="1">
        <v>49.3</v>
      </c>
      <c r="I32" s="1">
        <v>46.8</v>
      </c>
      <c r="K32" s="1">
        <f t="shared" si="0"/>
        <v>146.19999999999999</v>
      </c>
      <c r="M32" s="1">
        <v>31</v>
      </c>
      <c r="N32" s="1">
        <f t="shared" si="1"/>
        <v>0.96887537064834572</v>
      </c>
      <c r="O32" s="1">
        <f t="shared" si="2"/>
        <v>3.1124629351654276E-2</v>
      </c>
      <c r="P32" s="1">
        <f t="shared" si="3"/>
        <v>1.5267306850883067E-2</v>
      </c>
      <c r="Q32" s="1">
        <f t="shared" si="4"/>
        <v>1.5857322500771209E-2</v>
      </c>
      <c r="R32" s="1">
        <f t="shared" si="5"/>
        <v>36.233981914262216</v>
      </c>
      <c r="S32" s="1" t="b">
        <f t="shared" si="6"/>
        <v>0</v>
      </c>
      <c r="T32" s="1">
        <f t="shared" si="7"/>
        <v>36.233981914262216</v>
      </c>
    </row>
    <row r="33" spans="2:20">
      <c r="B33" s="14" t="s">
        <v>81</v>
      </c>
      <c r="C33" s="1">
        <v>200</v>
      </c>
      <c r="D33" s="26">
        <v>1274</v>
      </c>
      <c r="E33" s="1">
        <v>49.7</v>
      </c>
      <c r="G33" s="1">
        <v>50.3</v>
      </c>
      <c r="I33" s="1">
        <v>47.5</v>
      </c>
      <c r="K33" s="1">
        <f t="shared" si="0"/>
        <v>147.5</v>
      </c>
      <c r="M33" s="1">
        <v>31</v>
      </c>
      <c r="N33" s="1">
        <f t="shared" si="1"/>
        <v>0.95482443360735003</v>
      </c>
      <c r="O33" s="1">
        <f t="shared" si="2"/>
        <v>4.5175566392649968E-2</v>
      </c>
      <c r="P33" s="1">
        <f t="shared" si="3"/>
        <v>1.6954595253408034E-2</v>
      </c>
      <c r="Q33" s="1">
        <f t="shared" si="4"/>
        <v>2.8220971139241935E-2</v>
      </c>
      <c r="R33" s="1">
        <f t="shared" si="5"/>
        <v>35.953517231394223</v>
      </c>
      <c r="S33" s="1" t="b">
        <f t="shared" si="6"/>
        <v>0</v>
      </c>
      <c r="T33" s="1">
        <f t="shared" si="7"/>
        <v>35.953517231394223</v>
      </c>
    </row>
    <row r="34" spans="2:20">
      <c r="B34" s="14" t="s">
        <v>59</v>
      </c>
      <c r="C34" s="1">
        <v>211</v>
      </c>
      <c r="D34" s="26">
        <v>9178</v>
      </c>
      <c r="E34" s="1">
        <v>49.9</v>
      </c>
      <c r="G34" s="1">
        <v>51</v>
      </c>
      <c r="I34" s="1">
        <v>48</v>
      </c>
      <c r="K34" s="1">
        <f t="shared" si="0"/>
        <v>148.9</v>
      </c>
      <c r="M34" s="1">
        <v>31</v>
      </c>
      <c r="N34" s="1">
        <f t="shared" si="1"/>
        <v>0.97742347154493092</v>
      </c>
      <c r="O34" s="1">
        <f t="shared" si="2"/>
        <v>2.2576528455069078E-2</v>
      </c>
      <c r="P34" s="1">
        <f t="shared" si="3"/>
        <v>1.8947502619577894E-2</v>
      </c>
      <c r="Q34" s="1">
        <f t="shared" si="4"/>
        <v>3.6290258354911842E-3</v>
      </c>
      <c r="R34" s="1">
        <f t="shared" si="5"/>
        <v>33.307199118138087</v>
      </c>
      <c r="S34" s="1" t="b">
        <f t="shared" si="6"/>
        <v>0</v>
      </c>
      <c r="T34" s="1">
        <f t="shared" si="7"/>
        <v>33.307199118138087</v>
      </c>
    </row>
    <row r="35" spans="2:20">
      <c r="B35" s="14" t="s">
        <v>35</v>
      </c>
      <c r="C35" s="1">
        <v>212</v>
      </c>
      <c r="D35" s="1">
        <v>20386</v>
      </c>
      <c r="E35" s="1">
        <v>49</v>
      </c>
      <c r="G35" s="1">
        <v>49.1</v>
      </c>
      <c r="I35" s="1">
        <v>46.7</v>
      </c>
      <c r="K35" s="1">
        <f t="shared" si="0"/>
        <v>144.80000000000001</v>
      </c>
      <c r="M35" s="1">
        <v>31</v>
      </c>
      <c r="N35" s="1">
        <f t="shared" si="1"/>
        <v>0.98491083655711964</v>
      </c>
      <c r="O35" s="1">
        <f t="shared" si="2"/>
        <v>1.508916344288036E-2</v>
      </c>
      <c r="P35" s="1">
        <f t="shared" si="3"/>
        <v>1.3613541485460123E-2</v>
      </c>
      <c r="Q35" s="1">
        <f t="shared" si="4"/>
        <v>1.4756219574202367E-3</v>
      </c>
      <c r="R35" s="1">
        <f t="shared" si="5"/>
        <v>30.082029223968945</v>
      </c>
      <c r="S35" s="1" t="b">
        <f t="shared" si="6"/>
        <v>0</v>
      </c>
      <c r="T35" s="1">
        <f t="shared" si="7"/>
        <v>30.082029223968945</v>
      </c>
    </row>
    <row r="36" spans="2:20">
      <c r="B36" s="14" t="s">
        <v>28</v>
      </c>
      <c r="C36" s="1">
        <v>200</v>
      </c>
      <c r="D36" s="26">
        <v>2779</v>
      </c>
      <c r="E36" s="1">
        <v>44.1</v>
      </c>
      <c r="G36" s="1">
        <v>42.4</v>
      </c>
      <c r="I36" s="1">
        <v>44.3</v>
      </c>
      <c r="K36" s="1">
        <f t="shared" si="0"/>
        <v>130.80000000000001</v>
      </c>
      <c r="M36" s="1">
        <v>31</v>
      </c>
      <c r="N36" s="1">
        <f t="shared" si="1"/>
        <v>0.98720104411377396</v>
      </c>
      <c r="O36" s="1">
        <f t="shared" si="2"/>
        <v>1.2798955886226038E-2</v>
      </c>
      <c r="P36" s="1">
        <f t="shared" si="3"/>
        <v>3.9086618963580788E-3</v>
      </c>
      <c r="Q36" s="1">
        <f t="shared" si="4"/>
        <v>8.8902939898679589E-3</v>
      </c>
      <c r="R36" s="1">
        <f t="shared" si="5"/>
        <v>24.706126997843057</v>
      </c>
      <c r="S36" s="1" t="b">
        <f t="shared" si="6"/>
        <v>0</v>
      </c>
      <c r="T36" s="1">
        <f t="shared" si="7"/>
        <v>24.706126997843057</v>
      </c>
    </row>
    <row r="37" spans="2:20">
      <c r="B37" s="14" t="s">
        <v>48</v>
      </c>
      <c r="C37" s="1">
        <v>212</v>
      </c>
      <c r="D37" s="26">
        <v>10081</v>
      </c>
      <c r="E37" s="1">
        <v>51.5</v>
      </c>
      <c r="G37" s="1">
        <v>51.9</v>
      </c>
      <c r="I37" s="1">
        <v>48.3</v>
      </c>
      <c r="K37" s="1">
        <f t="shared" si="0"/>
        <v>151.69999999999999</v>
      </c>
      <c r="M37" s="1">
        <v>31</v>
      </c>
      <c r="N37" s="1">
        <f t="shared" si="1"/>
        <v>0.97412221542672406</v>
      </c>
      <c r="O37" s="1">
        <f t="shared" si="2"/>
        <v>2.5877784573275942E-2</v>
      </c>
      <c r="P37" s="1">
        <f t="shared" si="3"/>
        <v>2.3535210179843835E-2</v>
      </c>
      <c r="Q37" s="1">
        <f t="shared" si="4"/>
        <v>2.3425743934321064E-3</v>
      </c>
      <c r="R37" s="1">
        <f t="shared" si="5"/>
        <v>23.615492460189063</v>
      </c>
      <c r="S37" s="1" t="b">
        <f t="shared" si="6"/>
        <v>0</v>
      </c>
      <c r="T37" s="1">
        <f t="shared" si="7"/>
        <v>23.615492460189063</v>
      </c>
    </row>
    <row r="38" spans="2:20">
      <c r="B38" s="14" t="s">
        <v>61</v>
      </c>
      <c r="C38" s="1">
        <v>208</v>
      </c>
      <c r="D38" s="26">
        <v>7424</v>
      </c>
      <c r="E38" s="1">
        <v>44.8</v>
      </c>
      <c r="G38" s="1">
        <v>45</v>
      </c>
      <c r="I38" s="1">
        <v>43.4</v>
      </c>
      <c r="K38" s="1">
        <f t="shared" si="0"/>
        <v>133.19999999999999</v>
      </c>
      <c r="M38" s="1">
        <v>31</v>
      </c>
      <c r="N38" s="1">
        <f t="shared" si="1"/>
        <v>0.99208698950741581</v>
      </c>
      <c r="O38" s="1">
        <f t="shared" si="2"/>
        <v>7.9130104925841938E-3</v>
      </c>
      <c r="P38" s="1">
        <f t="shared" si="3"/>
        <v>4.9052179153848963E-3</v>
      </c>
      <c r="Q38" s="1">
        <f t="shared" si="4"/>
        <v>3.0077925771992975E-3</v>
      </c>
      <c r="R38" s="1">
        <f t="shared" si="5"/>
        <v>22.329852093127585</v>
      </c>
      <c r="S38" s="1" t="b">
        <f t="shared" si="6"/>
        <v>0</v>
      </c>
      <c r="T38" s="1">
        <f t="shared" si="7"/>
        <v>22.329852093127585</v>
      </c>
    </row>
    <row r="39" spans="2:20">
      <c r="B39" s="14" t="s">
        <v>51</v>
      </c>
      <c r="C39" s="1">
        <v>210</v>
      </c>
      <c r="D39" s="26">
        <v>10661</v>
      </c>
      <c r="E39" s="1">
        <v>46.2</v>
      </c>
      <c r="G39" s="1">
        <v>46</v>
      </c>
      <c r="I39" s="1">
        <v>43.3</v>
      </c>
      <c r="K39" s="1">
        <f t="shared" si="0"/>
        <v>135.5</v>
      </c>
      <c r="M39" s="1">
        <v>31</v>
      </c>
      <c r="N39" s="1">
        <f t="shared" si="1"/>
        <v>0.99187442545106963</v>
      </c>
      <c r="O39" s="1">
        <f t="shared" si="2"/>
        <v>8.1255745489303699E-3</v>
      </c>
      <c r="P39" s="1">
        <f t="shared" si="3"/>
        <v>6.066596783541045E-3</v>
      </c>
      <c r="Q39" s="1">
        <f t="shared" si="4"/>
        <v>2.0589777653893249E-3</v>
      </c>
      <c r="R39" s="1">
        <f t="shared" si="5"/>
        <v>21.950761956815594</v>
      </c>
      <c r="S39" s="1" t="b">
        <f t="shared" si="6"/>
        <v>0</v>
      </c>
      <c r="T39" s="1">
        <f t="shared" si="7"/>
        <v>21.950761956815594</v>
      </c>
    </row>
    <row r="40" spans="2:20">
      <c r="B40" s="14" t="s">
        <v>45</v>
      </c>
      <c r="C40" s="1">
        <v>213</v>
      </c>
      <c r="D40" s="26">
        <v>39473</v>
      </c>
      <c r="E40" s="1">
        <v>51.8</v>
      </c>
      <c r="G40" s="1">
        <v>53</v>
      </c>
      <c r="I40" s="1">
        <v>49.3</v>
      </c>
      <c r="K40" s="1">
        <f t="shared" si="0"/>
        <v>154.1</v>
      </c>
      <c r="M40" s="1">
        <v>31</v>
      </c>
      <c r="N40" s="1">
        <f t="shared" si="1"/>
        <v>0.97128344018399826</v>
      </c>
      <c r="O40" s="1">
        <f t="shared" si="2"/>
        <v>2.8716559816001741E-2</v>
      </c>
      <c r="P40" s="1">
        <f t="shared" si="3"/>
        <v>2.8179671370337944E-2</v>
      </c>
      <c r="Q40" s="1">
        <f t="shared" si="4"/>
        <v>5.3688844566379679E-4</v>
      </c>
      <c r="R40" s="1">
        <f t="shared" si="5"/>
        <v>21.192597615687049</v>
      </c>
      <c r="S40" s="1" t="b">
        <f t="shared" si="6"/>
        <v>0</v>
      </c>
      <c r="T40" s="1">
        <f t="shared" si="7"/>
        <v>21.192597615687049</v>
      </c>
    </row>
    <row r="41" spans="2:20">
      <c r="B41" s="14" t="s">
        <v>70</v>
      </c>
      <c r="C41" s="1">
        <v>211</v>
      </c>
      <c r="D41" s="26">
        <v>6260</v>
      </c>
      <c r="E41" s="1">
        <v>46.9</v>
      </c>
      <c r="G41" s="1">
        <v>47.3</v>
      </c>
      <c r="I41" s="1">
        <v>45.2</v>
      </c>
      <c r="K41" s="1">
        <f t="shared" ref="K41:K61" si="8">E41+G41+I41</f>
        <v>139.39999999999998</v>
      </c>
      <c r="M41" s="1">
        <v>31</v>
      </c>
      <c r="N41" s="1">
        <f t="shared" ref="N41:N61" si="9">NORMDIST(C41,K41,M41,TRUE)</f>
        <v>0.9895469900726146</v>
      </c>
      <c r="O41" s="1">
        <f t="shared" ref="O41:O61" si="10">1-NORMDIST(C41,K41,M41,TRUE)</f>
        <v>1.0453009927385404E-2</v>
      </c>
      <c r="P41" s="1">
        <f t="shared" ref="P41:P61" si="11">1-NORMDIST($R$2,K41,M41,TRUE)</f>
        <v>8.5991621802861129E-3</v>
      </c>
      <c r="Q41" s="1">
        <f t="shared" ref="Q41:Q61" si="12">-1*(P41-O41)</f>
        <v>1.8538477470992909E-3</v>
      </c>
      <c r="R41" s="1">
        <f t="shared" ref="R41:R61" si="13">Q41*D41</f>
        <v>11.605086896841561</v>
      </c>
      <c r="S41" s="1" t="b">
        <f t="shared" ref="S41:S61" si="14">IF(R41&lt;0,R41)</f>
        <v>0</v>
      </c>
      <c r="T41" s="1">
        <f t="shared" ref="T41:T61" si="15">IF(R41&gt;0,R41)</f>
        <v>11.605086896841561</v>
      </c>
    </row>
    <row r="42" spans="2:20">
      <c r="B42" s="14" t="s">
        <v>43</v>
      </c>
      <c r="C42" s="1">
        <v>211</v>
      </c>
      <c r="D42" s="26">
        <v>7530</v>
      </c>
      <c r="E42" s="1">
        <v>45.4</v>
      </c>
      <c r="G42" s="1">
        <v>47</v>
      </c>
      <c r="I42" s="1">
        <v>43.1</v>
      </c>
      <c r="K42" s="1">
        <f t="shared" si="8"/>
        <v>135.5</v>
      </c>
      <c r="M42" s="1">
        <v>31</v>
      </c>
      <c r="N42" s="1">
        <f t="shared" si="9"/>
        <v>0.99256405620015475</v>
      </c>
      <c r="O42" s="1">
        <f t="shared" si="10"/>
        <v>7.435943799845246E-3</v>
      </c>
      <c r="P42" s="1">
        <f t="shared" si="11"/>
        <v>6.066596783541045E-3</v>
      </c>
      <c r="Q42" s="1">
        <f t="shared" si="12"/>
        <v>1.369347016304201E-3</v>
      </c>
      <c r="R42" s="1">
        <f t="shared" si="13"/>
        <v>10.311183032770634</v>
      </c>
      <c r="S42" s="1" t="b">
        <f t="shared" si="14"/>
        <v>0</v>
      </c>
      <c r="T42" s="1">
        <f t="shared" si="15"/>
        <v>10.311183032770634</v>
      </c>
    </row>
    <row r="43" spans="2:20">
      <c r="B43" s="14" t="s">
        <v>54</v>
      </c>
      <c r="C43" s="1">
        <v>213</v>
      </c>
      <c r="D43" s="26">
        <v>20068</v>
      </c>
      <c r="E43" s="1">
        <v>51</v>
      </c>
      <c r="G43" s="1">
        <v>52.5</v>
      </c>
      <c r="I43" s="1">
        <v>49</v>
      </c>
      <c r="K43" s="1">
        <f t="shared" si="8"/>
        <v>152.5</v>
      </c>
      <c r="M43" s="1">
        <v>31</v>
      </c>
      <c r="N43" s="1">
        <f t="shared" si="9"/>
        <v>0.97450790993156222</v>
      </c>
      <c r="O43" s="1">
        <f t="shared" si="10"/>
        <v>2.5492090068437778E-2</v>
      </c>
      <c r="P43" s="1">
        <f t="shared" si="11"/>
        <v>2.5006103191163365E-2</v>
      </c>
      <c r="Q43" s="1">
        <f t="shared" si="12"/>
        <v>4.8598687727441359E-4</v>
      </c>
      <c r="R43" s="1">
        <f t="shared" si="13"/>
        <v>9.7527846531429319</v>
      </c>
      <c r="S43" s="1" t="b">
        <f t="shared" si="14"/>
        <v>0</v>
      </c>
      <c r="T43" s="1">
        <f t="shared" si="15"/>
        <v>9.7527846531429319</v>
      </c>
    </row>
    <row r="44" spans="2:20">
      <c r="B44" s="14" t="s">
        <v>64</v>
      </c>
      <c r="C44" s="1">
        <v>213</v>
      </c>
      <c r="D44" s="26">
        <v>43264</v>
      </c>
      <c r="E44" s="1">
        <v>46.8</v>
      </c>
      <c r="G44" s="1">
        <v>47.8</v>
      </c>
      <c r="I44" s="1">
        <v>45.4</v>
      </c>
      <c r="K44" s="1">
        <f t="shared" si="8"/>
        <v>140</v>
      </c>
      <c r="M44" s="1">
        <v>31</v>
      </c>
      <c r="N44" s="1">
        <f t="shared" si="9"/>
        <v>0.99073462649646249</v>
      </c>
      <c r="O44" s="1">
        <f t="shared" si="10"/>
        <v>9.2653735035375107E-3</v>
      </c>
      <c r="P44" s="1">
        <f t="shared" si="11"/>
        <v>9.0617469481374391E-3</v>
      </c>
      <c r="Q44" s="1">
        <f t="shared" si="12"/>
        <v>2.0362655540007157E-4</v>
      </c>
      <c r="R44" s="1">
        <f t="shared" si="13"/>
        <v>8.8096992928286966</v>
      </c>
      <c r="S44" s="1" t="b">
        <f t="shared" si="14"/>
        <v>0</v>
      </c>
      <c r="T44" s="1">
        <f t="shared" si="15"/>
        <v>8.8096992928286966</v>
      </c>
    </row>
    <row r="45" spans="2:20">
      <c r="B45" s="14" t="s">
        <v>68</v>
      </c>
      <c r="C45" s="1">
        <v>213</v>
      </c>
      <c r="D45" s="26">
        <v>16152</v>
      </c>
      <c r="E45" s="1">
        <v>48.9</v>
      </c>
      <c r="G45" s="1">
        <v>48.9</v>
      </c>
      <c r="I45" s="1">
        <v>46.9</v>
      </c>
      <c r="K45" s="1">
        <f t="shared" si="8"/>
        <v>144.69999999999999</v>
      </c>
      <c r="M45" s="1">
        <v>31</v>
      </c>
      <c r="N45" s="1">
        <f t="shared" si="9"/>
        <v>0.9862105813616916</v>
      </c>
      <c r="O45" s="1">
        <f t="shared" si="10"/>
        <v>1.3789418638308404E-2</v>
      </c>
      <c r="P45" s="1">
        <f t="shared" si="11"/>
        <v>1.3501568039510081E-2</v>
      </c>
      <c r="Q45" s="1">
        <f t="shared" si="12"/>
        <v>2.8785059879832264E-4</v>
      </c>
      <c r="R45" s="1">
        <f t="shared" si="13"/>
        <v>4.6493628717905073</v>
      </c>
      <c r="S45" s="1" t="b">
        <f t="shared" si="14"/>
        <v>0</v>
      </c>
      <c r="T45" s="1">
        <f t="shared" si="15"/>
        <v>4.6493628717905073</v>
      </c>
    </row>
    <row r="46" spans="2:20">
      <c r="B46" s="14" t="s">
        <v>29</v>
      </c>
      <c r="C46" s="1">
        <v>200</v>
      </c>
      <c r="D46" s="1">
        <v>914</v>
      </c>
      <c r="E46" s="1">
        <v>40.299999999999997</v>
      </c>
      <c r="G46" s="1">
        <v>38</v>
      </c>
      <c r="I46" s="1">
        <v>40.6</v>
      </c>
      <c r="K46" s="1">
        <f t="shared" si="8"/>
        <v>118.9</v>
      </c>
      <c r="M46" s="1">
        <v>31</v>
      </c>
      <c r="N46" s="1">
        <f t="shared" si="9"/>
        <v>0.9955533528488052</v>
      </c>
      <c r="O46" s="1">
        <f t="shared" si="10"/>
        <v>4.4466471511948047E-3</v>
      </c>
      <c r="P46" s="1">
        <f t="shared" si="11"/>
        <v>1.1683216623128434E-3</v>
      </c>
      <c r="Q46" s="1">
        <f t="shared" si="12"/>
        <v>3.2783254888819613E-3</v>
      </c>
      <c r="R46" s="1">
        <f t="shared" si="13"/>
        <v>2.9963894968381126</v>
      </c>
      <c r="S46" s="1" t="b">
        <f t="shared" si="14"/>
        <v>0</v>
      </c>
      <c r="T46" s="1">
        <f t="shared" si="15"/>
        <v>2.9963894968381126</v>
      </c>
    </row>
    <row r="47" spans="2:20">
      <c r="B47" s="14" t="s">
        <v>76</v>
      </c>
      <c r="C47" s="1">
        <v>214</v>
      </c>
      <c r="D47" s="26">
        <v>4179</v>
      </c>
      <c r="E47" s="1">
        <v>49.7</v>
      </c>
      <c r="G47" s="1">
        <v>50.2</v>
      </c>
      <c r="I47" s="1">
        <v>47.7</v>
      </c>
      <c r="K47" s="1">
        <f t="shared" si="8"/>
        <v>147.60000000000002</v>
      </c>
      <c r="M47" s="1">
        <v>31</v>
      </c>
      <c r="N47" s="1">
        <f t="shared" si="9"/>
        <v>0.98390066300483114</v>
      </c>
      <c r="O47" s="1">
        <f t="shared" si="10"/>
        <v>1.6099336995168856E-2</v>
      </c>
      <c r="P47" s="1">
        <f t="shared" si="11"/>
        <v>1.7090748725229199E-2</v>
      </c>
      <c r="Q47" s="1">
        <f t="shared" si="12"/>
        <v>-9.9141173006034311E-4</v>
      </c>
      <c r="R47" s="1">
        <f t="shared" si="13"/>
        <v>-4.143109619922174</v>
      </c>
      <c r="S47" s="1">
        <f t="shared" si="14"/>
        <v>-4.143109619922174</v>
      </c>
      <c r="T47" s="1" t="b">
        <f t="shared" si="15"/>
        <v>0</v>
      </c>
    </row>
    <row r="48" spans="2:20">
      <c r="B48" s="14" t="s">
        <v>40</v>
      </c>
      <c r="C48" s="1">
        <v>215</v>
      </c>
      <c r="D48" s="26">
        <v>7123</v>
      </c>
      <c r="E48" s="1">
        <v>45.8</v>
      </c>
      <c r="G48" s="1">
        <v>45.5</v>
      </c>
      <c r="I48" s="1">
        <v>43</v>
      </c>
      <c r="K48" s="1">
        <f t="shared" si="8"/>
        <v>134.30000000000001</v>
      </c>
      <c r="M48" s="1">
        <v>31</v>
      </c>
      <c r="N48" s="1">
        <f t="shared" si="9"/>
        <v>0.99538244469853188</v>
      </c>
      <c r="O48" s="1">
        <f t="shared" si="10"/>
        <v>4.6175553014681237E-3</v>
      </c>
      <c r="P48" s="1">
        <f t="shared" si="11"/>
        <v>5.4333513412785361E-3</v>
      </c>
      <c r="Q48" s="1">
        <f t="shared" si="12"/>
        <v>-8.1579603981041249E-4</v>
      </c>
      <c r="R48" s="1">
        <f t="shared" si="13"/>
        <v>-5.8109151915695678</v>
      </c>
      <c r="S48" s="1">
        <f t="shared" si="14"/>
        <v>-5.8109151915695678</v>
      </c>
      <c r="T48" s="1" t="b">
        <f t="shared" si="15"/>
        <v>0</v>
      </c>
    </row>
    <row r="49" spans="2:21">
      <c r="B49" s="14" t="s">
        <v>88</v>
      </c>
      <c r="C49" s="1">
        <v>221</v>
      </c>
      <c r="D49" s="26">
        <v>4197</v>
      </c>
      <c r="E49" s="1">
        <v>44.5</v>
      </c>
      <c r="G49" s="1">
        <v>43.7</v>
      </c>
      <c r="I49" s="1">
        <v>43.2</v>
      </c>
      <c r="K49" s="1">
        <f t="shared" si="8"/>
        <v>131.4</v>
      </c>
      <c r="M49" s="1">
        <v>31</v>
      </c>
      <c r="N49" s="1">
        <f t="shared" si="9"/>
        <v>0.99807576651991814</v>
      </c>
      <c r="O49" s="1">
        <f t="shared" si="10"/>
        <v>1.9242334800818606E-3</v>
      </c>
      <c r="P49" s="1">
        <f t="shared" si="11"/>
        <v>4.1391318493336771E-3</v>
      </c>
      <c r="Q49" s="1">
        <f t="shared" si="12"/>
        <v>-2.2148983692518165E-3</v>
      </c>
      <c r="R49" s="1">
        <f t="shared" si="13"/>
        <v>-9.2959284557498734</v>
      </c>
      <c r="S49" s="1">
        <f t="shared" si="14"/>
        <v>-9.2959284557498734</v>
      </c>
      <c r="T49" s="1" t="b">
        <f t="shared" si="15"/>
        <v>0</v>
      </c>
    </row>
    <row r="50" spans="2:21">
      <c r="B50" s="14" t="s">
        <v>42</v>
      </c>
      <c r="C50" s="1">
        <v>214</v>
      </c>
      <c r="D50" s="26">
        <v>33280</v>
      </c>
      <c r="E50" s="1">
        <v>49.3</v>
      </c>
      <c r="G50" s="1">
        <v>49.2</v>
      </c>
      <c r="I50" s="1">
        <v>47.9</v>
      </c>
      <c r="K50" s="1">
        <f t="shared" si="8"/>
        <v>146.4</v>
      </c>
      <c r="M50" s="1">
        <v>31</v>
      </c>
      <c r="N50" s="1">
        <f t="shared" si="9"/>
        <v>0.98539516397001026</v>
      </c>
      <c r="O50" s="1">
        <f t="shared" si="10"/>
        <v>1.4604836029989743E-2</v>
      </c>
      <c r="P50" s="1">
        <f t="shared" si="11"/>
        <v>1.5517105848484425E-2</v>
      </c>
      <c r="Q50" s="1">
        <f t="shared" si="12"/>
        <v>-9.1226981849468203E-4</v>
      </c>
      <c r="R50" s="1">
        <f t="shared" si="13"/>
        <v>-30.360339559503018</v>
      </c>
      <c r="S50" s="1">
        <f t="shared" si="14"/>
        <v>-30.360339559503018</v>
      </c>
      <c r="T50" s="1" t="b">
        <f t="shared" si="15"/>
        <v>0</v>
      </c>
    </row>
    <row r="51" spans="2:21">
      <c r="B51" s="14" t="s">
        <v>69</v>
      </c>
      <c r="C51" s="1">
        <v>214</v>
      </c>
      <c r="D51" s="26">
        <v>73223</v>
      </c>
      <c r="E51" s="1">
        <v>47.8</v>
      </c>
      <c r="G51" s="1">
        <v>48.4</v>
      </c>
      <c r="I51" s="1">
        <v>46.1</v>
      </c>
      <c r="K51" s="1">
        <f t="shared" si="8"/>
        <v>142.29999999999998</v>
      </c>
      <c r="M51" s="1">
        <v>31</v>
      </c>
      <c r="N51" s="1">
        <f t="shared" si="9"/>
        <v>0.98963601978243787</v>
      </c>
      <c r="O51" s="1">
        <f t="shared" si="10"/>
        <v>1.036398021756213E-2</v>
      </c>
      <c r="P51" s="1">
        <f t="shared" si="11"/>
        <v>1.1042819121099612E-2</v>
      </c>
      <c r="Q51" s="1">
        <f t="shared" si="12"/>
        <v>-6.78838903537482E-4</v>
      </c>
      <c r="R51" s="1">
        <f t="shared" si="13"/>
        <v>-49.706621033725042</v>
      </c>
      <c r="S51" s="1">
        <f t="shared" si="14"/>
        <v>-49.706621033725042</v>
      </c>
      <c r="T51" s="1" t="b">
        <f t="shared" si="15"/>
        <v>0</v>
      </c>
    </row>
    <row r="52" spans="2:21">
      <c r="B52" s="14" t="s">
        <v>49</v>
      </c>
      <c r="C52" s="1">
        <v>218</v>
      </c>
      <c r="D52" s="26">
        <v>11001</v>
      </c>
      <c r="E52" s="1">
        <v>51</v>
      </c>
      <c r="G52" s="1">
        <v>50.5</v>
      </c>
      <c r="I52" s="1">
        <v>48.6</v>
      </c>
      <c r="K52" s="1">
        <f t="shared" si="8"/>
        <v>150.1</v>
      </c>
      <c r="M52" s="1">
        <v>31</v>
      </c>
      <c r="N52" s="1">
        <f t="shared" si="9"/>
        <v>0.98574957483535186</v>
      </c>
      <c r="O52" s="1">
        <f t="shared" si="10"/>
        <v>1.4250425164648139E-2</v>
      </c>
      <c r="P52" s="1">
        <f t="shared" si="11"/>
        <v>2.081104932796507E-2</v>
      </c>
      <c r="Q52" s="1">
        <f t="shared" si="12"/>
        <v>-6.5606241633169304E-3</v>
      </c>
      <c r="R52" s="1">
        <f t="shared" si="13"/>
        <v>-72.173426420649548</v>
      </c>
      <c r="S52" s="1">
        <f t="shared" si="14"/>
        <v>-72.173426420649548</v>
      </c>
      <c r="T52" s="1" t="b">
        <f t="shared" si="15"/>
        <v>0</v>
      </c>
    </row>
    <row r="53" spans="2:21">
      <c r="B53" s="14" t="s">
        <v>78</v>
      </c>
      <c r="C53" s="1">
        <v>216</v>
      </c>
      <c r="D53" s="26">
        <v>35480</v>
      </c>
      <c r="E53" s="1">
        <v>48.5</v>
      </c>
      <c r="G53" s="1">
        <v>49.4</v>
      </c>
      <c r="I53" s="1">
        <v>46.3</v>
      </c>
      <c r="K53" s="1">
        <f t="shared" si="8"/>
        <v>144.19999999999999</v>
      </c>
      <c r="M53" s="1">
        <v>31</v>
      </c>
      <c r="N53" s="1">
        <f t="shared" si="9"/>
        <v>0.98972438771593474</v>
      </c>
      <c r="O53" s="1">
        <f t="shared" si="10"/>
        <v>1.0275612284065261E-2</v>
      </c>
      <c r="P53" s="1">
        <f t="shared" si="11"/>
        <v>1.2953550125418323E-2</v>
      </c>
      <c r="Q53" s="1">
        <f t="shared" si="12"/>
        <v>-2.6779378413530619E-3</v>
      </c>
      <c r="R53" s="1">
        <f t="shared" si="13"/>
        <v>-95.013234611206641</v>
      </c>
      <c r="S53" s="1">
        <f t="shared" si="14"/>
        <v>-95.013234611206641</v>
      </c>
      <c r="T53" s="1" t="b">
        <f t="shared" si="15"/>
        <v>0</v>
      </c>
    </row>
    <row r="54" spans="2:21">
      <c r="B54" s="14" t="s">
        <v>39</v>
      </c>
      <c r="C54" s="1">
        <v>218</v>
      </c>
      <c r="D54" s="26">
        <v>34605</v>
      </c>
      <c r="E54" s="1">
        <v>47.8</v>
      </c>
      <c r="G54" s="1">
        <v>47.5</v>
      </c>
      <c r="I54" s="1">
        <v>45.8</v>
      </c>
      <c r="K54" s="1">
        <f t="shared" si="8"/>
        <v>141.1</v>
      </c>
      <c r="M54" s="1">
        <v>31</v>
      </c>
      <c r="N54" s="1">
        <f t="shared" si="9"/>
        <v>0.99344275736676246</v>
      </c>
      <c r="O54" s="1">
        <f t="shared" si="10"/>
        <v>6.5572426332375366E-3</v>
      </c>
      <c r="P54" s="1">
        <f t="shared" si="11"/>
        <v>9.9666367424157132E-3</v>
      </c>
      <c r="Q54" s="1">
        <f t="shared" si="12"/>
        <v>-3.4093941091781765E-3</v>
      </c>
      <c r="R54" s="1">
        <f t="shared" si="13"/>
        <v>-117.9820831481108</v>
      </c>
      <c r="S54" s="1">
        <f t="shared" si="14"/>
        <v>-117.9820831481108</v>
      </c>
      <c r="T54" s="1" t="b">
        <f t="shared" si="15"/>
        <v>0</v>
      </c>
    </row>
    <row r="55" spans="2:21">
      <c r="B55" s="14" t="s">
        <v>62</v>
      </c>
      <c r="C55" s="1">
        <v>215</v>
      </c>
      <c r="D55" s="26">
        <v>151087</v>
      </c>
      <c r="E55" s="1">
        <v>45.4</v>
      </c>
      <c r="G55" s="1">
        <v>46.5</v>
      </c>
      <c r="I55" s="1">
        <v>43.5</v>
      </c>
      <c r="K55" s="1">
        <f t="shared" si="8"/>
        <v>135.4</v>
      </c>
      <c r="M55" s="1">
        <v>31</v>
      </c>
      <c r="N55" s="1">
        <f t="shared" si="9"/>
        <v>0.99488183348719683</v>
      </c>
      <c r="O55" s="1">
        <f t="shared" si="10"/>
        <v>5.1181665128031684E-3</v>
      </c>
      <c r="P55" s="1">
        <f t="shared" si="11"/>
        <v>6.0114331183848124E-3</v>
      </c>
      <c r="Q55" s="1">
        <f t="shared" si="12"/>
        <v>-8.9326660558164406E-4</v>
      </c>
      <c r="R55" s="1">
        <f t="shared" si="13"/>
        <v>-134.96097163751386</v>
      </c>
      <c r="S55" s="1">
        <f t="shared" si="14"/>
        <v>-134.96097163751386</v>
      </c>
      <c r="T55" s="1" t="b">
        <f t="shared" si="15"/>
        <v>0</v>
      </c>
    </row>
    <row r="56" spans="2:21">
      <c r="B56" s="14" t="s">
        <v>52</v>
      </c>
      <c r="C56" s="1">
        <v>219</v>
      </c>
      <c r="D56" s="26">
        <v>46081</v>
      </c>
      <c r="E56" s="1">
        <v>46.8</v>
      </c>
      <c r="G56" s="1">
        <v>46.9</v>
      </c>
      <c r="I56" s="1">
        <v>44.9</v>
      </c>
      <c r="K56" s="1">
        <f t="shared" si="8"/>
        <v>138.6</v>
      </c>
      <c r="M56" s="1">
        <v>31</v>
      </c>
      <c r="N56" s="1">
        <f t="shared" si="9"/>
        <v>0.99525044142691421</v>
      </c>
      <c r="O56" s="1">
        <f t="shared" si="10"/>
        <v>4.7495585730857881E-3</v>
      </c>
      <c r="P56" s="1">
        <f t="shared" si="11"/>
        <v>8.014673375235315E-3</v>
      </c>
      <c r="Q56" s="1">
        <f t="shared" si="12"/>
        <v>-3.2651148021495269E-3</v>
      </c>
      <c r="R56" s="1">
        <f t="shared" si="13"/>
        <v>-150.45975519785236</v>
      </c>
      <c r="S56" s="1">
        <f t="shared" si="14"/>
        <v>-150.45975519785236</v>
      </c>
      <c r="T56" s="1" t="b">
        <f t="shared" si="15"/>
        <v>0</v>
      </c>
    </row>
    <row r="57" spans="2:21">
      <c r="B57" s="14" t="s">
        <v>77</v>
      </c>
      <c r="C57" s="1">
        <v>217</v>
      </c>
      <c r="D57" s="26">
        <v>50115</v>
      </c>
      <c r="E57" s="1">
        <v>48.5</v>
      </c>
      <c r="G57" s="1">
        <v>48.4</v>
      </c>
      <c r="I57" s="1">
        <v>47.6</v>
      </c>
      <c r="K57" s="1">
        <f t="shared" si="8"/>
        <v>144.5</v>
      </c>
      <c r="M57" s="1">
        <v>31</v>
      </c>
      <c r="N57" s="1">
        <f t="shared" si="9"/>
        <v>0.99032476801303093</v>
      </c>
      <c r="O57" s="1">
        <f t="shared" si="10"/>
        <v>9.6752319869690684E-3</v>
      </c>
      <c r="P57" s="1">
        <f t="shared" si="11"/>
        <v>1.3280004491448949E-2</v>
      </c>
      <c r="Q57" s="1">
        <f t="shared" si="12"/>
        <v>-3.6047725044798806E-3</v>
      </c>
      <c r="R57" s="1">
        <f t="shared" si="13"/>
        <v>-180.65317406200921</v>
      </c>
      <c r="S57" s="1">
        <f t="shared" si="14"/>
        <v>-180.65317406200921</v>
      </c>
      <c r="T57" s="1" t="b">
        <f t="shared" si="15"/>
        <v>0</v>
      </c>
    </row>
    <row r="58" spans="2:21">
      <c r="B58" s="14" t="s">
        <v>74</v>
      </c>
      <c r="C58" s="1">
        <v>216</v>
      </c>
      <c r="D58" s="26">
        <v>207068</v>
      </c>
      <c r="E58" s="1">
        <v>44.6</v>
      </c>
      <c r="G58" s="1">
        <v>46</v>
      </c>
      <c r="I58" s="1">
        <v>44.1</v>
      </c>
      <c r="K58" s="1">
        <f t="shared" si="8"/>
        <v>134.69999999999999</v>
      </c>
      <c r="M58" s="1">
        <v>31</v>
      </c>
      <c r="N58" s="1">
        <f t="shared" si="9"/>
        <v>0.99563666939698425</v>
      </c>
      <c r="O58" s="1">
        <f t="shared" si="10"/>
        <v>4.363330603015747E-3</v>
      </c>
      <c r="P58" s="1">
        <f t="shared" si="11"/>
        <v>5.6375819482831213E-3</v>
      </c>
      <c r="Q58" s="1">
        <f t="shared" si="12"/>
        <v>-1.2742513452673743E-3</v>
      </c>
      <c r="R58" s="1">
        <f t="shared" si="13"/>
        <v>-263.85667756182465</v>
      </c>
      <c r="S58" s="1">
        <f t="shared" si="14"/>
        <v>-263.85667756182465</v>
      </c>
      <c r="T58" s="1" t="b">
        <f t="shared" si="15"/>
        <v>0</v>
      </c>
    </row>
    <row r="59" spans="2:21">
      <c r="B59" s="14" t="s">
        <v>89</v>
      </c>
      <c r="C59" s="1">
        <v>221</v>
      </c>
      <c r="D59" s="26">
        <v>51909</v>
      </c>
      <c r="E59" s="1">
        <v>49</v>
      </c>
      <c r="G59" s="1">
        <v>50.6</v>
      </c>
      <c r="I59" s="1">
        <v>47.3</v>
      </c>
      <c r="K59" s="1">
        <f t="shared" si="8"/>
        <v>146.89999999999998</v>
      </c>
      <c r="M59" s="1">
        <v>31</v>
      </c>
      <c r="N59" s="1">
        <f t="shared" si="9"/>
        <v>0.99158320989534876</v>
      </c>
      <c r="O59" s="1">
        <f t="shared" si="10"/>
        <v>8.4167901046512394E-3</v>
      </c>
      <c r="P59" s="1">
        <f t="shared" si="11"/>
        <v>1.6156999462426103E-2</v>
      </c>
      <c r="Q59" s="1">
        <f t="shared" si="12"/>
        <v>-7.7402093577748632E-3</v>
      </c>
      <c r="R59" s="1">
        <f t="shared" si="13"/>
        <v>-401.78652755273538</v>
      </c>
      <c r="S59" s="1">
        <f t="shared" si="14"/>
        <v>-401.78652755273538</v>
      </c>
      <c r="T59" s="1" t="b">
        <f t="shared" si="15"/>
        <v>0</v>
      </c>
    </row>
    <row r="60" spans="2:21">
      <c r="B60" s="14" t="s">
        <v>60</v>
      </c>
      <c r="C60" s="1">
        <v>221</v>
      </c>
      <c r="D60" s="26">
        <v>68679</v>
      </c>
      <c r="E60" s="1">
        <v>47.9</v>
      </c>
      <c r="G60" s="1">
        <v>49.5</v>
      </c>
      <c r="I60" s="1">
        <v>46.3</v>
      </c>
      <c r="K60" s="1">
        <f t="shared" si="8"/>
        <v>143.69999999999999</v>
      </c>
      <c r="M60" s="1">
        <v>31</v>
      </c>
      <c r="N60" s="1">
        <f t="shared" si="9"/>
        <v>0.99367633275333411</v>
      </c>
      <c r="O60" s="1">
        <f t="shared" si="10"/>
        <v>6.3236672466658872E-3</v>
      </c>
      <c r="P60" s="1">
        <f t="shared" si="11"/>
        <v>1.2424872047260616E-2</v>
      </c>
      <c r="Q60" s="1">
        <f t="shared" si="12"/>
        <v>-6.1012048005947284E-3</v>
      </c>
      <c r="R60" s="1">
        <f t="shared" si="13"/>
        <v>-419.02464450004533</v>
      </c>
      <c r="S60" s="1">
        <f t="shared" si="14"/>
        <v>-419.02464450004533</v>
      </c>
      <c r="T60" s="1" t="b">
        <f t="shared" si="15"/>
        <v>0</v>
      </c>
    </row>
    <row r="61" spans="2:21">
      <c r="B61" s="14" t="s">
        <v>37</v>
      </c>
      <c r="C61" s="1">
        <v>220</v>
      </c>
      <c r="D61" s="1">
        <v>181557</v>
      </c>
      <c r="E61" s="1">
        <v>47.3</v>
      </c>
      <c r="G61" s="1">
        <v>48.4</v>
      </c>
      <c r="I61" s="1">
        <v>46.1</v>
      </c>
      <c r="K61" s="1">
        <f t="shared" si="8"/>
        <v>141.79999999999998</v>
      </c>
      <c r="M61" s="1">
        <v>31</v>
      </c>
      <c r="N61" s="1">
        <f t="shared" si="9"/>
        <v>0.99417513827181692</v>
      </c>
      <c r="O61" s="1">
        <f t="shared" si="10"/>
        <v>5.8248617281830839E-3</v>
      </c>
      <c r="P61" s="1">
        <f t="shared" si="11"/>
        <v>1.0582702598937233E-2</v>
      </c>
      <c r="Q61" s="1">
        <f t="shared" si="12"/>
        <v>-4.7578408707541486E-3</v>
      </c>
      <c r="R61" s="1">
        <f t="shared" si="13"/>
        <v>-863.81931497151095</v>
      </c>
      <c r="S61" s="1">
        <f t="shared" si="14"/>
        <v>-863.81931497151095</v>
      </c>
      <c r="T61" s="1" t="b">
        <f t="shared" si="15"/>
        <v>0</v>
      </c>
    </row>
    <row r="63" spans="2:21">
      <c r="R63" s="1" t="s">
        <v>31</v>
      </c>
      <c r="S63" s="1">
        <f>SUM(S9:S61)</f>
        <v>-2799.0467235239284</v>
      </c>
      <c r="T63" s="1">
        <f>SUM(T9:T61)</f>
        <v>2799.0469773131495</v>
      </c>
      <c r="U63" s="1">
        <f>S63+T63</f>
        <v>2.5378922100571799E-4</v>
      </c>
    </row>
    <row r="64" spans="2:21">
      <c r="S64" s="1" t="s">
        <v>9</v>
      </c>
      <c r="T64" s="1">
        <f>T63/16000</f>
        <v>0.17494043608207185</v>
      </c>
    </row>
  </sheetData>
  <sortState ref="B9:T61">
    <sortCondition descending="1" ref="R9:R6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4"/>
  <sheetViews>
    <sheetView workbookViewId="0">
      <selection activeCell="B9" sqref="B9:C61"/>
    </sheetView>
  </sheetViews>
  <sheetFormatPr baseColWidth="10" defaultRowHeight="13" x14ac:dyDescent="0"/>
  <cols>
    <col min="1" max="1" width="10.7109375" style="1"/>
    <col min="2" max="2" width="15.85546875" style="1" customWidth="1"/>
    <col min="3" max="16384" width="10.7109375" style="1"/>
  </cols>
  <sheetData>
    <row r="2" spans="2:23">
      <c r="Q2" s="5" t="s">
        <v>32</v>
      </c>
      <c r="R2" s="5">
        <v>215.69048576151994</v>
      </c>
      <c r="U2" s="7" t="s">
        <v>23</v>
      </c>
      <c r="V2" s="8"/>
      <c r="W2" s="9">
        <f>COUNT(T9:T59)</f>
        <v>35</v>
      </c>
    </row>
    <row r="3" spans="2:23">
      <c r="U3" s="10" t="s">
        <v>24</v>
      </c>
      <c r="V3" s="11"/>
      <c r="W3" s="12">
        <f>AVERAGE(T9:T59)</f>
        <v>64.345203701824332</v>
      </c>
    </row>
    <row r="4" spans="2:23">
      <c r="U4" s="10" t="s">
        <v>25</v>
      </c>
      <c r="V4" s="11"/>
      <c r="W4" s="13">
        <f>COUNT(S9:S59)</f>
        <v>16</v>
      </c>
    </row>
    <row r="5" spans="2:23">
      <c r="B5" s="14"/>
      <c r="U5" s="15" t="s">
        <v>26</v>
      </c>
      <c r="V5" s="16"/>
      <c r="W5" s="17">
        <f>AVERAGE(S9:S59)</f>
        <v>-85.345907254696769</v>
      </c>
    </row>
    <row r="6" spans="2:23">
      <c r="B6" s="14"/>
    </row>
    <row r="7" spans="2:23">
      <c r="B7" s="14"/>
      <c r="C7" s="18"/>
      <c r="D7" s="18"/>
      <c r="E7" s="18" t="s">
        <v>10</v>
      </c>
      <c r="F7" s="18" t="s">
        <v>11</v>
      </c>
      <c r="G7" s="18" t="s">
        <v>10</v>
      </c>
      <c r="H7" s="18" t="s">
        <v>11</v>
      </c>
      <c r="I7" s="18" t="s">
        <v>10</v>
      </c>
      <c r="J7" s="18" t="s">
        <v>11</v>
      </c>
      <c r="K7" s="18" t="s">
        <v>10</v>
      </c>
      <c r="L7" s="18" t="s">
        <v>11</v>
      </c>
      <c r="M7" s="18" t="s">
        <v>12</v>
      </c>
      <c r="O7" s="1" t="s">
        <v>4</v>
      </c>
      <c r="P7" s="1" t="s">
        <v>3</v>
      </c>
      <c r="Q7" s="1" t="s">
        <v>5</v>
      </c>
      <c r="R7" s="1" t="s">
        <v>6</v>
      </c>
      <c r="S7" s="1" t="s">
        <v>7</v>
      </c>
      <c r="T7" s="1" t="s">
        <v>8</v>
      </c>
    </row>
    <row r="8" spans="2:23">
      <c r="B8" s="6" t="s">
        <v>27</v>
      </c>
      <c r="C8" s="18" t="s">
        <v>15</v>
      </c>
      <c r="D8" s="18" t="s">
        <v>14</v>
      </c>
      <c r="E8" s="19" t="s">
        <v>16</v>
      </c>
      <c r="F8" s="19" t="s">
        <v>16</v>
      </c>
      <c r="G8" s="20" t="s">
        <v>17</v>
      </c>
      <c r="H8" s="20" t="s">
        <v>17</v>
      </c>
      <c r="I8" s="21" t="s">
        <v>18</v>
      </c>
      <c r="J8" s="21" t="s">
        <v>18</v>
      </c>
      <c r="K8" s="22" t="s">
        <v>19</v>
      </c>
      <c r="L8" s="22" t="s">
        <v>19</v>
      </c>
      <c r="M8" s="18" t="s">
        <v>20</v>
      </c>
    </row>
    <row r="9" spans="2:23">
      <c r="B9" s="14" t="s">
        <v>80</v>
      </c>
      <c r="C9" s="1">
        <v>209</v>
      </c>
      <c r="D9" s="25">
        <v>20098</v>
      </c>
      <c r="E9" s="14">
        <v>50.4</v>
      </c>
      <c r="G9" s="14">
        <v>51.9</v>
      </c>
      <c r="I9" s="14">
        <v>48.2</v>
      </c>
      <c r="K9" s="1">
        <f t="shared" ref="K9:K40" si="0">SUM(E9+G9+I9)</f>
        <v>150.5</v>
      </c>
      <c r="M9" s="1">
        <v>31</v>
      </c>
      <c r="N9" s="1">
        <f t="shared" ref="N9:N40" si="1">NORMDIST(C9,K9,M9,TRUE)</f>
        <v>0.97042634474421319</v>
      </c>
      <c r="O9" s="1">
        <f t="shared" ref="O9:O40" si="2">1-NORMDIST(C9,K9,M9,TRUE)</f>
        <v>2.9573655255786813E-2</v>
      </c>
      <c r="P9" s="1">
        <f t="shared" ref="P9:P40" si="3">1-NORMDIST($R$2,K9,M9,TRUE)</f>
        <v>1.773642989472024E-2</v>
      </c>
      <c r="Q9" s="1">
        <f t="shared" ref="Q9:Q40" si="4">-1*(P9-O9)</f>
        <v>1.1837225361066572E-2</v>
      </c>
      <c r="R9" s="1">
        <f t="shared" ref="R9:R40" si="5">Q9*D9</f>
        <v>237.90455530671596</v>
      </c>
      <c r="S9" s="1" t="b">
        <f t="shared" ref="S9:S40" si="6">IF(R9&lt;0,R9)</f>
        <v>0</v>
      </c>
      <c r="T9" s="1">
        <f t="shared" ref="T9:T40" si="7">IF(R9&gt;0,R9)</f>
        <v>237.90455530671596</v>
      </c>
    </row>
    <row r="10" spans="2:23">
      <c r="B10" s="14" t="s">
        <v>53</v>
      </c>
      <c r="C10" s="1">
        <v>210</v>
      </c>
      <c r="D10" s="25">
        <v>31225</v>
      </c>
      <c r="E10" s="14">
        <v>48.6</v>
      </c>
      <c r="G10" s="14">
        <v>49.4</v>
      </c>
      <c r="I10" s="14">
        <v>46.7</v>
      </c>
      <c r="K10" s="1">
        <f t="shared" si="0"/>
        <v>144.69999999999999</v>
      </c>
      <c r="M10" s="1">
        <v>31</v>
      </c>
      <c r="N10" s="1">
        <f t="shared" si="1"/>
        <v>0.98241742899589779</v>
      </c>
      <c r="O10" s="1">
        <f t="shared" si="2"/>
        <v>1.758257100410221E-2</v>
      </c>
      <c r="P10" s="1">
        <f t="shared" si="3"/>
        <v>1.1010204150857072E-2</v>
      </c>
      <c r="Q10" s="1">
        <f t="shared" si="4"/>
        <v>6.5723668532451374E-3</v>
      </c>
      <c r="R10" s="1">
        <f t="shared" si="5"/>
        <v>205.22215499257942</v>
      </c>
      <c r="S10" s="1" t="b">
        <f t="shared" si="6"/>
        <v>0</v>
      </c>
      <c r="T10" s="1">
        <f t="shared" si="7"/>
        <v>205.22215499257942</v>
      </c>
    </row>
    <row r="11" spans="2:23">
      <c r="B11" s="14" t="s">
        <v>36</v>
      </c>
      <c r="C11" s="1">
        <v>205</v>
      </c>
      <c r="D11" s="25">
        <v>6452</v>
      </c>
      <c r="E11" s="14">
        <v>49.9</v>
      </c>
      <c r="G11" s="14">
        <v>50.7</v>
      </c>
      <c r="I11" s="14">
        <v>48.2</v>
      </c>
      <c r="K11" s="1">
        <f t="shared" si="0"/>
        <v>148.80000000000001</v>
      </c>
      <c r="M11" s="1">
        <v>31</v>
      </c>
      <c r="N11" s="1">
        <f t="shared" si="1"/>
        <v>0.96507662568622932</v>
      </c>
      <c r="O11" s="1">
        <f t="shared" si="2"/>
        <v>3.4923374313770683E-2</v>
      </c>
      <c r="P11" s="1">
        <f t="shared" si="3"/>
        <v>1.5473341304754751E-2</v>
      </c>
      <c r="Q11" s="1">
        <f t="shared" si="4"/>
        <v>1.9450033009015932E-2</v>
      </c>
      <c r="R11" s="1">
        <f t="shared" si="5"/>
        <v>125.49161297417079</v>
      </c>
      <c r="S11" s="1" t="b">
        <f t="shared" si="6"/>
        <v>0</v>
      </c>
      <c r="T11" s="1">
        <f t="shared" si="7"/>
        <v>125.49161297417079</v>
      </c>
    </row>
    <row r="12" spans="2:23">
      <c r="B12" s="14" t="s">
        <v>67</v>
      </c>
      <c r="C12" s="1">
        <v>209</v>
      </c>
      <c r="D12" s="25">
        <v>8278</v>
      </c>
      <c r="E12" s="14">
        <v>51.5</v>
      </c>
      <c r="G12" s="14">
        <v>51.4</v>
      </c>
      <c r="I12" s="14">
        <v>49</v>
      </c>
      <c r="K12" s="1">
        <f t="shared" si="0"/>
        <v>151.9</v>
      </c>
      <c r="M12" s="1">
        <v>31</v>
      </c>
      <c r="N12" s="1">
        <f t="shared" si="1"/>
        <v>0.96725770626422169</v>
      </c>
      <c r="O12" s="1">
        <f t="shared" si="2"/>
        <v>3.2742293735778305E-2</v>
      </c>
      <c r="P12" s="1">
        <f t="shared" si="3"/>
        <v>1.98067037813483E-2</v>
      </c>
      <c r="Q12" s="1">
        <f t="shared" si="4"/>
        <v>1.2935589954430005E-2</v>
      </c>
      <c r="R12" s="1">
        <f t="shared" si="5"/>
        <v>107.08081364277157</v>
      </c>
      <c r="S12" s="1" t="b">
        <f t="shared" si="6"/>
        <v>0</v>
      </c>
      <c r="T12" s="1">
        <f t="shared" si="7"/>
        <v>107.08081364277157</v>
      </c>
    </row>
    <row r="13" spans="2:23">
      <c r="B13" s="14" t="s">
        <v>47</v>
      </c>
      <c r="C13" s="1">
        <v>210</v>
      </c>
      <c r="D13" s="25">
        <v>8466</v>
      </c>
      <c r="E13" s="14">
        <v>51.8</v>
      </c>
      <c r="G13" s="14">
        <v>53.3</v>
      </c>
      <c r="I13" s="14">
        <v>49.4</v>
      </c>
      <c r="K13" s="1">
        <f t="shared" si="0"/>
        <v>154.5</v>
      </c>
      <c r="M13" s="1">
        <v>31</v>
      </c>
      <c r="N13" s="1">
        <f t="shared" si="1"/>
        <v>0.96329896588372965</v>
      </c>
      <c r="O13" s="1">
        <f t="shared" si="2"/>
        <v>3.6701034116270348E-2</v>
      </c>
      <c r="P13" s="1">
        <f t="shared" si="3"/>
        <v>2.4197317256461681E-2</v>
      </c>
      <c r="Q13" s="1">
        <f t="shared" si="4"/>
        <v>1.2503716859808667E-2</v>
      </c>
      <c r="R13" s="1">
        <f t="shared" si="5"/>
        <v>105.85646693514018</v>
      </c>
      <c r="S13" s="1" t="b">
        <f t="shared" si="6"/>
        <v>0</v>
      </c>
      <c r="T13" s="1">
        <f t="shared" si="7"/>
        <v>105.85646693514018</v>
      </c>
    </row>
    <row r="14" spans="2:23">
      <c r="B14" s="14" t="s">
        <v>75</v>
      </c>
      <c r="C14" s="1">
        <v>208</v>
      </c>
      <c r="D14" s="25">
        <v>5630</v>
      </c>
      <c r="E14" s="14">
        <v>52.9</v>
      </c>
      <c r="G14" s="14">
        <v>52.5</v>
      </c>
      <c r="I14" s="14">
        <v>49.8</v>
      </c>
      <c r="K14" s="1">
        <f t="shared" si="0"/>
        <v>155.19999999999999</v>
      </c>
      <c r="M14" s="1">
        <v>31</v>
      </c>
      <c r="N14" s="1">
        <f t="shared" si="1"/>
        <v>0.95573709049686317</v>
      </c>
      <c r="O14" s="1">
        <f t="shared" si="2"/>
        <v>4.4262909503136827E-2</v>
      </c>
      <c r="P14" s="1">
        <f t="shared" si="3"/>
        <v>2.5510328336512456E-2</v>
      </c>
      <c r="Q14" s="1">
        <f t="shared" si="4"/>
        <v>1.8752581166624371E-2</v>
      </c>
      <c r="R14" s="1">
        <f t="shared" si="5"/>
        <v>105.57703196809521</v>
      </c>
      <c r="S14" s="1" t="b">
        <f t="shared" si="6"/>
        <v>0</v>
      </c>
      <c r="T14" s="1">
        <f t="shared" si="7"/>
        <v>105.57703196809521</v>
      </c>
    </row>
    <row r="15" spans="2:23">
      <c r="B15" s="14" t="s">
        <v>41</v>
      </c>
      <c r="C15" s="1">
        <v>214</v>
      </c>
      <c r="D15" s="25">
        <v>66939</v>
      </c>
      <c r="E15" s="14">
        <v>48.6</v>
      </c>
      <c r="G15" s="14">
        <v>49.2</v>
      </c>
      <c r="I15" s="14">
        <v>45.9</v>
      </c>
      <c r="K15" s="1">
        <f t="shared" si="0"/>
        <v>143.70000000000002</v>
      </c>
      <c r="M15" s="1">
        <v>31</v>
      </c>
      <c r="N15" s="1">
        <f t="shared" si="1"/>
        <v>0.98832752985893624</v>
      </c>
      <c r="O15" s="1">
        <f t="shared" si="2"/>
        <v>1.1672470141063762E-2</v>
      </c>
      <c r="P15" s="1">
        <f t="shared" si="3"/>
        <v>1.0109100455223063E-2</v>
      </c>
      <c r="Q15" s="1">
        <f t="shared" si="4"/>
        <v>1.5633696858406987E-3</v>
      </c>
      <c r="R15" s="1">
        <f t="shared" si="5"/>
        <v>104.65040340049053</v>
      </c>
      <c r="S15" s="1" t="b">
        <f t="shared" si="6"/>
        <v>0</v>
      </c>
      <c r="T15" s="1">
        <f t="shared" si="7"/>
        <v>104.65040340049053</v>
      </c>
    </row>
    <row r="16" spans="2:23">
      <c r="B16" s="14" t="s">
        <v>66</v>
      </c>
      <c r="C16" s="1">
        <v>214</v>
      </c>
      <c r="D16" s="25">
        <v>51275</v>
      </c>
      <c r="E16" s="14">
        <v>48.9</v>
      </c>
      <c r="G16" s="14">
        <v>50.1</v>
      </c>
      <c r="I16" s="14">
        <v>46.6</v>
      </c>
      <c r="K16" s="1">
        <f t="shared" si="0"/>
        <v>145.6</v>
      </c>
      <c r="M16" s="1">
        <v>31</v>
      </c>
      <c r="N16" s="1">
        <f t="shared" si="1"/>
        <v>0.9863238026869392</v>
      </c>
      <c r="O16" s="1">
        <f t="shared" si="2"/>
        <v>1.3676197313060801E-2</v>
      </c>
      <c r="P16" s="1">
        <f t="shared" si="3"/>
        <v>1.1880142146672101E-2</v>
      </c>
      <c r="Q16" s="1">
        <f t="shared" si="4"/>
        <v>1.7960551663886992E-3</v>
      </c>
      <c r="R16" s="1">
        <f t="shared" si="5"/>
        <v>92.092728656580547</v>
      </c>
      <c r="S16" s="1" t="b">
        <f t="shared" si="6"/>
        <v>0</v>
      </c>
      <c r="T16" s="1">
        <f t="shared" si="7"/>
        <v>92.092728656580547</v>
      </c>
    </row>
    <row r="17" spans="2:20">
      <c r="B17" s="14" t="s">
        <v>50</v>
      </c>
      <c r="C17" s="1">
        <v>209</v>
      </c>
      <c r="D17" s="25">
        <v>12104</v>
      </c>
      <c r="E17" s="14">
        <v>48.1</v>
      </c>
      <c r="G17" s="14">
        <v>48.7</v>
      </c>
      <c r="I17" s="14">
        <v>46.9</v>
      </c>
      <c r="K17" s="1">
        <f t="shared" si="0"/>
        <v>143.70000000000002</v>
      </c>
      <c r="M17" s="1">
        <v>31</v>
      </c>
      <c r="N17" s="1">
        <f t="shared" si="1"/>
        <v>0.98241742899589779</v>
      </c>
      <c r="O17" s="1">
        <f t="shared" si="2"/>
        <v>1.758257100410221E-2</v>
      </c>
      <c r="P17" s="1">
        <f t="shared" si="3"/>
        <v>1.0109100455223063E-2</v>
      </c>
      <c r="Q17" s="1">
        <f t="shared" si="4"/>
        <v>7.4734705488791464E-3</v>
      </c>
      <c r="R17" s="1">
        <f t="shared" si="5"/>
        <v>90.458887523633194</v>
      </c>
      <c r="S17" s="1" t="b">
        <f t="shared" si="6"/>
        <v>0</v>
      </c>
      <c r="T17" s="1">
        <f t="shared" si="7"/>
        <v>90.458887523633194</v>
      </c>
    </row>
    <row r="18" spans="2:20">
      <c r="B18" s="14" t="s">
        <v>55</v>
      </c>
      <c r="C18" s="1">
        <v>205</v>
      </c>
      <c r="D18" s="25">
        <v>6042</v>
      </c>
      <c r="E18" s="14">
        <v>47.9</v>
      </c>
      <c r="G18" s="14">
        <v>47.8</v>
      </c>
      <c r="I18" s="14">
        <v>47.4</v>
      </c>
      <c r="K18" s="1">
        <f t="shared" si="0"/>
        <v>143.1</v>
      </c>
      <c r="M18" s="1">
        <v>31</v>
      </c>
      <c r="N18" s="1">
        <f t="shared" si="1"/>
        <v>0.97707514091639369</v>
      </c>
      <c r="O18" s="1">
        <f t="shared" si="2"/>
        <v>2.2924859083606308E-2</v>
      </c>
      <c r="P18" s="1">
        <f t="shared" si="3"/>
        <v>9.5999057979391234E-3</v>
      </c>
      <c r="Q18" s="1">
        <f t="shared" si="4"/>
        <v>1.3324953285667185E-2</v>
      </c>
      <c r="R18" s="1">
        <f t="shared" si="5"/>
        <v>80.509367752001125</v>
      </c>
      <c r="S18" s="1" t="b">
        <f t="shared" si="6"/>
        <v>0</v>
      </c>
      <c r="T18" s="1">
        <f t="shared" si="7"/>
        <v>80.509367752001125</v>
      </c>
    </row>
    <row r="19" spans="2:20">
      <c r="B19" s="14" t="s">
        <v>56</v>
      </c>
      <c r="C19" s="1">
        <v>213</v>
      </c>
      <c r="D19" s="25">
        <v>14068</v>
      </c>
      <c r="E19" s="14">
        <v>51.9</v>
      </c>
      <c r="G19" s="14">
        <v>52.3</v>
      </c>
      <c r="I19" s="14">
        <v>49.7</v>
      </c>
      <c r="K19" s="1">
        <f t="shared" si="0"/>
        <v>153.89999999999998</v>
      </c>
      <c r="M19" s="1">
        <v>31</v>
      </c>
      <c r="N19" s="1">
        <f t="shared" si="1"/>
        <v>0.97170418109059276</v>
      </c>
      <c r="O19" s="1">
        <f t="shared" si="2"/>
        <v>2.8295818909407244E-2</v>
      </c>
      <c r="P19" s="1">
        <f t="shared" si="3"/>
        <v>2.3117505704913444E-2</v>
      </c>
      <c r="Q19" s="1">
        <f t="shared" si="4"/>
        <v>5.1783132044938007E-3</v>
      </c>
      <c r="R19" s="1">
        <f t="shared" si="5"/>
        <v>72.84851016081879</v>
      </c>
      <c r="S19" s="1" t="b">
        <f t="shared" si="6"/>
        <v>0</v>
      </c>
      <c r="T19" s="1">
        <f t="shared" si="7"/>
        <v>72.84851016081879</v>
      </c>
    </row>
    <row r="20" spans="2:20">
      <c r="B20" s="14" t="s">
        <v>58</v>
      </c>
      <c r="C20" s="1">
        <v>209</v>
      </c>
      <c r="D20" s="25">
        <v>6260</v>
      </c>
      <c r="E20" s="14">
        <v>50.1</v>
      </c>
      <c r="G20" s="14">
        <v>51.3</v>
      </c>
      <c r="I20" s="14">
        <v>48.2</v>
      </c>
      <c r="K20" s="1">
        <f t="shared" si="0"/>
        <v>149.60000000000002</v>
      </c>
      <c r="M20" s="1">
        <v>31</v>
      </c>
      <c r="N20" s="1">
        <f t="shared" si="1"/>
        <v>0.97232566313505864</v>
      </c>
      <c r="O20" s="1">
        <f t="shared" si="2"/>
        <v>2.7674336864941362E-2</v>
      </c>
      <c r="P20" s="1">
        <f t="shared" si="3"/>
        <v>1.6505431164659079E-2</v>
      </c>
      <c r="Q20" s="1">
        <f t="shared" si="4"/>
        <v>1.1168905700282283E-2</v>
      </c>
      <c r="R20" s="1">
        <f t="shared" si="5"/>
        <v>69.9173496837671</v>
      </c>
      <c r="S20" s="1" t="b">
        <f t="shared" si="6"/>
        <v>0</v>
      </c>
      <c r="T20" s="1">
        <f t="shared" si="7"/>
        <v>69.9173496837671</v>
      </c>
    </row>
    <row r="21" spans="2:20">
      <c r="B21" s="14" t="s">
        <v>49</v>
      </c>
      <c r="C21" s="1">
        <v>212</v>
      </c>
      <c r="D21" s="25">
        <v>11393</v>
      </c>
      <c r="E21" s="14">
        <v>50.9</v>
      </c>
      <c r="G21" s="14">
        <v>51</v>
      </c>
      <c r="I21" s="14">
        <v>49</v>
      </c>
      <c r="K21" s="1">
        <f t="shared" si="0"/>
        <v>150.9</v>
      </c>
      <c r="M21" s="1">
        <v>31</v>
      </c>
      <c r="N21" s="1">
        <f t="shared" si="1"/>
        <v>0.97563621716290605</v>
      </c>
      <c r="O21" s="1">
        <f t="shared" si="2"/>
        <v>2.436378283709395E-2</v>
      </c>
      <c r="P21" s="1">
        <f t="shared" si="3"/>
        <v>1.8308196060987547E-2</v>
      </c>
      <c r="Q21" s="1">
        <f t="shared" si="4"/>
        <v>6.0555867761064031E-3</v>
      </c>
      <c r="R21" s="1">
        <f t="shared" si="5"/>
        <v>68.991300140180243</v>
      </c>
      <c r="S21" s="1" t="b">
        <f t="shared" si="6"/>
        <v>0</v>
      </c>
      <c r="T21" s="1">
        <f t="shared" si="7"/>
        <v>68.991300140180243</v>
      </c>
    </row>
    <row r="22" spans="2:20">
      <c r="B22" s="14" t="s">
        <v>79</v>
      </c>
      <c r="C22" s="1">
        <v>204</v>
      </c>
      <c r="D22" s="25">
        <v>3867</v>
      </c>
      <c r="E22" s="14">
        <v>49.1</v>
      </c>
      <c r="G22" s="14">
        <v>48.4</v>
      </c>
      <c r="I22" s="14">
        <v>47.8</v>
      </c>
      <c r="K22" s="1">
        <f t="shared" si="0"/>
        <v>145.30000000000001</v>
      </c>
      <c r="M22" s="1">
        <v>31</v>
      </c>
      <c r="N22" s="1">
        <f t="shared" si="1"/>
        <v>0.9708575100864838</v>
      </c>
      <c r="O22" s="1">
        <f t="shared" si="2"/>
        <v>2.9142489913516201E-2</v>
      </c>
      <c r="P22" s="1">
        <f t="shared" si="3"/>
        <v>1.1583758948799927E-2</v>
      </c>
      <c r="Q22" s="1">
        <f t="shared" si="4"/>
        <v>1.7558730964716274E-2</v>
      </c>
      <c r="R22" s="1">
        <f t="shared" si="5"/>
        <v>67.899612640557834</v>
      </c>
      <c r="S22" s="1" t="b">
        <f t="shared" si="6"/>
        <v>0</v>
      </c>
      <c r="T22" s="1">
        <f t="shared" si="7"/>
        <v>67.899612640557834</v>
      </c>
    </row>
    <row r="23" spans="2:20">
      <c r="B23" s="14" t="s">
        <v>71</v>
      </c>
      <c r="C23" s="1">
        <v>211</v>
      </c>
      <c r="D23" s="25">
        <v>16655</v>
      </c>
      <c r="E23" s="14">
        <v>46.7</v>
      </c>
      <c r="G23" s="14">
        <v>48.3</v>
      </c>
      <c r="I23" s="14">
        <v>45.1</v>
      </c>
      <c r="K23" s="1">
        <f t="shared" si="0"/>
        <v>140.1</v>
      </c>
      <c r="M23" s="1">
        <v>31</v>
      </c>
      <c r="N23" s="1">
        <f t="shared" si="1"/>
        <v>0.98890491243114276</v>
      </c>
      <c r="O23" s="1">
        <f t="shared" si="2"/>
        <v>1.1095087568857243E-2</v>
      </c>
      <c r="P23" s="1">
        <f t="shared" si="3"/>
        <v>7.3761634247032637E-3</v>
      </c>
      <c r="Q23" s="1">
        <f t="shared" si="4"/>
        <v>3.7189241441539789E-3</v>
      </c>
      <c r="R23" s="1">
        <f t="shared" si="5"/>
        <v>61.938681620884516</v>
      </c>
      <c r="S23" s="1" t="b">
        <f t="shared" si="6"/>
        <v>0</v>
      </c>
      <c r="T23" s="1">
        <f t="shared" si="7"/>
        <v>61.938681620884516</v>
      </c>
    </row>
    <row r="24" spans="2:20">
      <c r="B24" s="14" t="s">
        <v>35</v>
      </c>
      <c r="C24" s="1">
        <v>213</v>
      </c>
      <c r="D24" s="25">
        <v>19238</v>
      </c>
      <c r="E24" s="14">
        <v>49</v>
      </c>
      <c r="G24" s="14">
        <v>50.1</v>
      </c>
      <c r="I24" s="14">
        <v>47.4</v>
      </c>
      <c r="K24" s="1">
        <f t="shared" si="0"/>
        <v>146.5</v>
      </c>
      <c r="M24" s="1">
        <v>31</v>
      </c>
      <c r="N24" s="1">
        <f t="shared" si="1"/>
        <v>0.98403002329287959</v>
      </c>
      <c r="O24" s="1">
        <f t="shared" si="2"/>
        <v>1.5969976707120415E-2</v>
      </c>
      <c r="P24" s="1">
        <f t="shared" si="3"/>
        <v>1.2809095739499177E-2</v>
      </c>
      <c r="Q24" s="1">
        <f t="shared" si="4"/>
        <v>3.1608809676212379E-3</v>
      </c>
      <c r="R24" s="1">
        <f t="shared" si="5"/>
        <v>60.809028055097379</v>
      </c>
      <c r="S24" s="1" t="b">
        <f t="shared" si="6"/>
        <v>0</v>
      </c>
      <c r="T24" s="1">
        <f t="shared" si="7"/>
        <v>60.809028055097379</v>
      </c>
    </row>
    <row r="25" spans="2:20">
      <c r="B25" s="4" t="s">
        <v>33</v>
      </c>
      <c r="C25" s="1">
        <v>211</v>
      </c>
      <c r="D25" s="25">
        <v>13268</v>
      </c>
      <c r="E25" s="14">
        <v>48</v>
      </c>
      <c r="G25" s="14">
        <v>47.9</v>
      </c>
      <c r="I25" s="14">
        <v>47</v>
      </c>
      <c r="K25" s="1">
        <f t="shared" si="0"/>
        <v>142.9</v>
      </c>
      <c r="M25" s="1">
        <v>31</v>
      </c>
      <c r="N25" s="1">
        <f t="shared" si="1"/>
        <v>0.98598171149654756</v>
      </c>
      <c r="O25" s="1">
        <f t="shared" si="2"/>
        <v>1.4018288503452436E-2</v>
      </c>
      <c r="P25" s="1">
        <f t="shared" si="3"/>
        <v>9.4352291767925145E-3</v>
      </c>
      <c r="Q25" s="1">
        <f t="shared" si="4"/>
        <v>4.5830593266599218E-3</v>
      </c>
      <c r="R25" s="1">
        <f t="shared" si="5"/>
        <v>60.808031146123845</v>
      </c>
      <c r="S25" s="1" t="b">
        <f t="shared" si="6"/>
        <v>0</v>
      </c>
      <c r="T25" s="1">
        <f t="shared" si="7"/>
        <v>60.808031146123845</v>
      </c>
    </row>
    <row r="26" spans="2:20">
      <c r="B26" s="14" t="s">
        <v>46</v>
      </c>
      <c r="C26" s="1">
        <v>214</v>
      </c>
      <c r="D26" s="25">
        <v>35647</v>
      </c>
      <c r="E26" s="14">
        <v>47.6</v>
      </c>
      <c r="G26" s="14">
        <v>49</v>
      </c>
      <c r="I26" s="14">
        <v>45.4</v>
      </c>
      <c r="K26" s="1">
        <f t="shared" si="0"/>
        <v>142</v>
      </c>
      <c r="M26" s="1">
        <v>31</v>
      </c>
      <c r="N26" s="1">
        <f t="shared" si="1"/>
        <v>0.98989915426344599</v>
      </c>
      <c r="O26" s="1">
        <f t="shared" si="2"/>
        <v>1.0100845736554009E-2</v>
      </c>
      <c r="P26" s="1">
        <f t="shared" si="3"/>
        <v>8.7243840853936661E-3</v>
      </c>
      <c r="Q26" s="1">
        <f t="shared" si="4"/>
        <v>1.3764616511603434E-3</v>
      </c>
      <c r="R26" s="1">
        <f t="shared" si="5"/>
        <v>49.066728478912758</v>
      </c>
      <c r="S26" s="1" t="b">
        <f t="shared" si="6"/>
        <v>0</v>
      </c>
      <c r="T26" s="1">
        <f t="shared" si="7"/>
        <v>49.066728478912758</v>
      </c>
    </row>
    <row r="27" spans="2:20">
      <c r="B27" s="14" t="s">
        <v>63</v>
      </c>
      <c r="C27" s="1">
        <v>209</v>
      </c>
      <c r="D27" s="25">
        <v>7886</v>
      </c>
      <c r="E27" s="14">
        <v>47.6</v>
      </c>
      <c r="G27" s="14">
        <v>48.5</v>
      </c>
      <c r="I27" s="14">
        <v>44.9</v>
      </c>
      <c r="K27" s="1">
        <f t="shared" si="0"/>
        <v>141</v>
      </c>
      <c r="M27" s="1">
        <v>31</v>
      </c>
      <c r="N27" s="1">
        <f t="shared" si="1"/>
        <v>0.98586605381145986</v>
      </c>
      <c r="O27" s="1">
        <f t="shared" si="2"/>
        <v>1.4133946188540136E-2</v>
      </c>
      <c r="P27" s="1">
        <f t="shared" si="3"/>
        <v>7.9900328796690401E-3</v>
      </c>
      <c r="Q27" s="1">
        <f t="shared" si="4"/>
        <v>6.1439133088710962E-3</v>
      </c>
      <c r="R27" s="1">
        <f t="shared" si="5"/>
        <v>48.450900353757461</v>
      </c>
      <c r="S27" s="1" t="b">
        <f t="shared" si="6"/>
        <v>0</v>
      </c>
      <c r="T27" s="1">
        <f t="shared" si="7"/>
        <v>48.450900353757461</v>
      </c>
    </row>
    <row r="28" spans="2:20">
      <c r="B28" s="14" t="s">
        <v>72</v>
      </c>
      <c r="C28" s="1">
        <v>206</v>
      </c>
      <c r="D28" s="25">
        <v>2556</v>
      </c>
      <c r="E28" s="14">
        <v>50</v>
      </c>
      <c r="G28" s="14">
        <v>52</v>
      </c>
      <c r="I28" s="14">
        <v>47.7</v>
      </c>
      <c r="K28" s="1">
        <f t="shared" si="0"/>
        <v>149.69999999999999</v>
      </c>
      <c r="M28" s="1">
        <v>31</v>
      </c>
      <c r="N28" s="1">
        <f t="shared" si="1"/>
        <v>0.96532470942114856</v>
      </c>
      <c r="O28" s="1">
        <f t="shared" si="2"/>
        <v>3.4675290578851437E-2</v>
      </c>
      <c r="P28" s="1">
        <f t="shared" si="3"/>
        <v>1.6638495233244566E-2</v>
      </c>
      <c r="Q28" s="1">
        <f t="shared" si="4"/>
        <v>1.8036795345606871E-2</v>
      </c>
      <c r="R28" s="1">
        <f t="shared" si="5"/>
        <v>46.102048903371163</v>
      </c>
      <c r="S28" s="1" t="b">
        <f t="shared" si="6"/>
        <v>0</v>
      </c>
      <c r="T28" s="1">
        <f t="shared" si="7"/>
        <v>46.102048903371163</v>
      </c>
    </row>
    <row r="29" spans="2:20">
      <c r="B29" s="14" t="s">
        <v>44</v>
      </c>
      <c r="C29" s="1">
        <v>211</v>
      </c>
      <c r="D29" s="25">
        <v>5919</v>
      </c>
      <c r="E29" s="14">
        <v>50.6</v>
      </c>
      <c r="G29" s="14">
        <v>51.1</v>
      </c>
      <c r="I29" s="14">
        <v>48.6</v>
      </c>
      <c r="K29" s="1">
        <f t="shared" si="0"/>
        <v>150.30000000000001</v>
      </c>
      <c r="M29" s="1">
        <v>31</v>
      </c>
      <c r="N29" s="1">
        <f t="shared" si="1"/>
        <v>0.97488877859890077</v>
      </c>
      <c r="O29" s="1">
        <f t="shared" si="2"/>
        <v>2.5111221401099226E-2</v>
      </c>
      <c r="P29" s="1">
        <f t="shared" si="3"/>
        <v>1.7456306524580301E-2</v>
      </c>
      <c r="Q29" s="1">
        <f t="shared" si="4"/>
        <v>7.6549148765189257E-3</v>
      </c>
      <c r="R29" s="1">
        <f t="shared" si="5"/>
        <v>45.309441154115518</v>
      </c>
      <c r="S29" s="1" t="b">
        <f t="shared" si="6"/>
        <v>0</v>
      </c>
      <c r="T29" s="1">
        <f t="shared" si="7"/>
        <v>45.309441154115518</v>
      </c>
    </row>
    <row r="30" spans="2:20">
      <c r="B30" s="14" t="s">
        <v>73</v>
      </c>
      <c r="C30" s="1">
        <v>214</v>
      </c>
      <c r="D30" s="25">
        <v>14001</v>
      </c>
      <c r="E30" s="14">
        <v>51.7</v>
      </c>
      <c r="G30" s="14">
        <v>51.7</v>
      </c>
      <c r="I30" s="14">
        <v>50.7</v>
      </c>
      <c r="K30" s="1">
        <f t="shared" si="0"/>
        <v>154.10000000000002</v>
      </c>
      <c r="M30" s="1">
        <v>31</v>
      </c>
      <c r="N30" s="1">
        <f t="shared" si="1"/>
        <v>0.97333616918810695</v>
      </c>
      <c r="O30" s="1">
        <f t="shared" si="2"/>
        <v>2.6663830811893052E-2</v>
      </c>
      <c r="P30" s="1">
        <f t="shared" si="3"/>
        <v>2.3472844205793875E-2</v>
      </c>
      <c r="Q30" s="1">
        <f t="shared" si="4"/>
        <v>3.1909866060991776E-3</v>
      </c>
      <c r="R30" s="1">
        <f t="shared" si="5"/>
        <v>44.677003471994588</v>
      </c>
      <c r="S30" s="1" t="b">
        <f t="shared" si="6"/>
        <v>0</v>
      </c>
      <c r="T30" s="1">
        <f t="shared" si="7"/>
        <v>44.677003471994588</v>
      </c>
    </row>
    <row r="31" spans="2:20">
      <c r="B31" s="14" t="s">
        <v>57</v>
      </c>
      <c r="C31" s="1">
        <v>209</v>
      </c>
      <c r="D31" s="25">
        <v>4583</v>
      </c>
      <c r="E31" s="14">
        <v>49.6</v>
      </c>
      <c r="G31" s="14">
        <v>50.7</v>
      </c>
      <c r="I31" s="14">
        <v>46.5</v>
      </c>
      <c r="K31" s="1">
        <f t="shared" si="0"/>
        <v>146.80000000000001</v>
      </c>
      <c r="M31" s="1">
        <v>31</v>
      </c>
      <c r="N31" s="1">
        <f t="shared" si="1"/>
        <v>0.97759595682682865</v>
      </c>
      <c r="O31" s="1">
        <f t="shared" si="2"/>
        <v>2.2404043173171351E-2</v>
      </c>
      <c r="P31" s="1">
        <f t="shared" si="3"/>
        <v>1.3132406041594047E-2</v>
      </c>
      <c r="Q31" s="1">
        <f t="shared" si="4"/>
        <v>9.2716371315773038E-3</v>
      </c>
      <c r="R31" s="1">
        <f t="shared" si="5"/>
        <v>42.491912974018781</v>
      </c>
      <c r="S31" s="1" t="b">
        <f t="shared" si="6"/>
        <v>0</v>
      </c>
      <c r="T31" s="1">
        <f t="shared" si="7"/>
        <v>42.491912974018781</v>
      </c>
    </row>
    <row r="32" spans="2:20">
      <c r="B32" s="14" t="s">
        <v>65</v>
      </c>
      <c r="C32" s="1">
        <v>204</v>
      </c>
      <c r="D32" s="25">
        <v>1851</v>
      </c>
      <c r="E32" s="14">
        <v>49.2</v>
      </c>
      <c r="G32" s="14">
        <v>52.3</v>
      </c>
      <c r="I32" s="14">
        <v>47.5</v>
      </c>
      <c r="K32" s="1">
        <f t="shared" si="0"/>
        <v>149</v>
      </c>
      <c r="M32" s="1">
        <v>31</v>
      </c>
      <c r="N32" s="1">
        <f t="shared" si="1"/>
        <v>0.96198442949505036</v>
      </c>
      <c r="O32" s="1">
        <f t="shared" si="2"/>
        <v>3.8015570504949636E-2</v>
      </c>
      <c r="P32" s="1">
        <f t="shared" si="3"/>
        <v>1.5726027804325193E-2</v>
      </c>
      <c r="Q32" s="1">
        <f t="shared" si="4"/>
        <v>2.2289542700624443E-2</v>
      </c>
      <c r="R32" s="1">
        <f t="shared" si="5"/>
        <v>41.257943538855841</v>
      </c>
      <c r="S32" s="1" t="b">
        <f t="shared" si="6"/>
        <v>0</v>
      </c>
      <c r="T32" s="1">
        <f t="shared" si="7"/>
        <v>41.257943538855841</v>
      </c>
    </row>
    <row r="33" spans="2:20">
      <c r="B33" s="14" t="s">
        <v>69</v>
      </c>
      <c r="C33" s="1">
        <v>215</v>
      </c>
      <c r="D33" s="25">
        <v>78788</v>
      </c>
      <c r="E33" s="14">
        <v>46.9</v>
      </c>
      <c r="G33" s="14">
        <v>48.2</v>
      </c>
      <c r="I33" s="14">
        <v>45.2</v>
      </c>
      <c r="K33" s="1">
        <f t="shared" si="0"/>
        <v>140.30000000000001</v>
      </c>
      <c r="M33" s="1">
        <v>31</v>
      </c>
      <c r="N33" s="1">
        <f t="shared" si="1"/>
        <v>0.9920166846209777</v>
      </c>
      <c r="O33" s="1">
        <f t="shared" si="2"/>
        <v>7.9833153790223044E-3</v>
      </c>
      <c r="P33" s="1">
        <f t="shared" si="3"/>
        <v>7.5088662251491245E-3</v>
      </c>
      <c r="Q33" s="1">
        <f t="shared" si="4"/>
        <v>4.7444915387317987E-4</v>
      </c>
      <c r="R33" s="1">
        <f t="shared" si="5"/>
        <v>37.380899935360098</v>
      </c>
      <c r="S33" s="1" t="b">
        <f t="shared" si="6"/>
        <v>0</v>
      </c>
      <c r="T33" s="1">
        <f t="shared" si="7"/>
        <v>37.380899935360098</v>
      </c>
    </row>
    <row r="34" spans="2:20">
      <c r="B34" s="14" t="s">
        <v>81</v>
      </c>
      <c r="C34" s="1">
        <v>204</v>
      </c>
      <c r="D34" s="25">
        <v>1474</v>
      </c>
      <c r="E34" s="14">
        <v>49.4</v>
      </c>
      <c r="G34" s="14">
        <v>50.8</v>
      </c>
      <c r="I34" s="14">
        <v>46.6</v>
      </c>
      <c r="K34" s="1">
        <f t="shared" si="0"/>
        <v>146.79999999999998</v>
      </c>
      <c r="M34" s="1">
        <v>31</v>
      </c>
      <c r="N34" s="1">
        <f t="shared" si="1"/>
        <v>0.96749296018376341</v>
      </c>
      <c r="O34" s="1">
        <f t="shared" si="2"/>
        <v>3.2507039816236594E-2</v>
      </c>
      <c r="P34" s="1">
        <f t="shared" si="3"/>
        <v>1.3132406041593936E-2</v>
      </c>
      <c r="Q34" s="1">
        <f t="shared" si="4"/>
        <v>1.9374633774642658E-2</v>
      </c>
      <c r="R34" s="1">
        <f t="shared" si="5"/>
        <v>28.558210183823277</v>
      </c>
      <c r="S34" s="1" t="b">
        <f t="shared" si="6"/>
        <v>0</v>
      </c>
      <c r="T34" s="1">
        <f t="shared" si="7"/>
        <v>28.558210183823277</v>
      </c>
    </row>
    <row r="35" spans="2:20">
      <c r="B35" s="14" t="s">
        <v>48</v>
      </c>
      <c r="C35" s="1">
        <v>214</v>
      </c>
      <c r="D35" s="25">
        <v>10502</v>
      </c>
      <c r="E35" s="14">
        <v>50.6</v>
      </c>
      <c r="G35" s="14">
        <v>51.8</v>
      </c>
      <c r="I35" s="14">
        <v>47.9</v>
      </c>
      <c r="K35" s="1">
        <f t="shared" si="0"/>
        <v>150.30000000000001</v>
      </c>
      <c r="M35" s="1">
        <v>31</v>
      </c>
      <c r="N35" s="1">
        <f t="shared" si="1"/>
        <v>0.98005270702209812</v>
      </c>
      <c r="O35" s="1">
        <f t="shared" si="2"/>
        <v>1.9947292977901876E-2</v>
      </c>
      <c r="P35" s="1">
        <f t="shared" si="3"/>
        <v>1.7456306524580301E-2</v>
      </c>
      <c r="Q35" s="1">
        <f t="shared" si="4"/>
        <v>2.4909864533215753E-3</v>
      </c>
      <c r="R35" s="1">
        <f t="shared" si="5"/>
        <v>26.160339732783186</v>
      </c>
      <c r="S35" s="1" t="b">
        <f t="shared" si="6"/>
        <v>0</v>
      </c>
      <c r="T35" s="1">
        <f t="shared" si="7"/>
        <v>26.160339732783186</v>
      </c>
    </row>
    <row r="36" spans="2:20">
      <c r="B36" s="14" t="s">
        <v>54</v>
      </c>
      <c r="C36" s="1">
        <v>215</v>
      </c>
      <c r="D36" s="25">
        <v>22931</v>
      </c>
      <c r="E36" s="14">
        <v>50.2</v>
      </c>
      <c r="G36" s="14">
        <v>52.2</v>
      </c>
      <c r="I36" s="14">
        <v>47.2</v>
      </c>
      <c r="K36" s="1">
        <f t="shared" si="0"/>
        <v>149.60000000000002</v>
      </c>
      <c r="M36" s="1">
        <v>31</v>
      </c>
      <c r="N36" s="1">
        <f t="shared" si="1"/>
        <v>0.9825569246180581</v>
      </c>
      <c r="O36" s="1">
        <f t="shared" si="2"/>
        <v>1.7443075381941897E-2</v>
      </c>
      <c r="P36" s="1">
        <f t="shared" si="3"/>
        <v>1.6505431164659079E-2</v>
      </c>
      <c r="Q36" s="1">
        <f t="shared" si="4"/>
        <v>9.376442172828181E-4</v>
      </c>
      <c r="R36" s="1">
        <f t="shared" si="5"/>
        <v>21.501119546512303</v>
      </c>
      <c r="S36" s="1" t="b">
        <f t="shared" si="6"/>
        <v>0</v>
      </c>
      <c r="T36" s="1">
        <f t="shared" si="7"/>
        <v>21.501119546512303</v>
      </c>
    </row>
    <row r="37" spans="2:20">
      <c r="B37" s="14" t="s">
        <v>51</v>
      </c>
      <c r="C37" s="1">
        <v>212</v>
      </c>
      <c r="D37" s="25">
        <v>13980</v>
      </c>
      <c r="E37" s="14">
        <v>44.8</v>
      </c>
      <c r="G37" s="14">
        <v>45.5</v>
      </c>
      <c r="I37" s="14">
        <v>42.2</v>
      </c>
      <c r="K37" s="1">
        <f t="shared" si="0"/>
        <v>132.5</v>
      </c>
      <c r="M37" s="1">
        <v>31</v>
      </c>
      <c r="N37" s="1">
        <f t="shared" si="1"/>
        <v>0.99483401114005332</v>
      </c>
      <c r="O37" s="1">
        <f t="shared" si="2"/>
        <v>5.1659888599466797E-3</v>
      </c>
      <c r="P37" s="1">
        <f t="shared" si="3"/>
        <v>3.6421009727041209E-3</v>
      </c>
      <c r="Q37" s="1">
        <f t="shared" si="4"/>
        <v>1.5238878872425587E-3</v>
      </c>
      <c r="R37" s="1">
        <f t="shared" si="5"/>
        <v>21.303952663650971</v>
      </c>
      <c r="S37" s="1" t="b">
        <f t="shared" si="6"/>
        <v>0</v>
      </c>
      <c r="T37" s="1">
        <f t="shared" si="7"/>
        <v>21.303952663650971</v>
      </c>
    </row>
    <row r="38" spans="2:20">
      <c r="B38" s="14" t="s">
        <v>61</v>
      </c>
      <c r="C38" s="1">
        <v>210</v>
      </c>
      <c r="D38" s="25">
        <v>9293</v>
      </c>
      <c r="E38" s="14">
        <v>44.1</v>
      </c>
      <c r="G38" s="14">
        <v>44.7</v>
      </c>
      <c r="I38" s="14">
        <v>41.8</v>
      </c>
      <c r="K38" s="1">
        <f t="shared" si="0"/>
        <v>130.60000000000002</v>
      </c>
      <c r="M38" s="1">
        <v>31</v>
      </c>
      <c r="N38" s="1">
        <f t="shared" si="1"/>
        <v>0.99478579153562652</v>
      </c>
      <c r="O38" s="1">
        <f t="shared" si="2"/>
        <v>5.2142084643734821E-3</v>
      </c>
      <c r="P38" s="1">
        <f t="shared" si="3"/>
        <v>3.0268876802159728E-3</v>
      </c>
      <c r="Q38" s="1">
        <f t="shared" si="4"/>
        <v>2.1873207841575093E-3</v>
      </c>
      <c r="R38" s="1">
        <f t="shared" si="5"/>
        <v>20.326772047175734</v>
      </c>
      <c r="S38" s="1" t="b">
        <f t="shared" si="6"/>
        <v>0</v>
      </c>
      <c r="T38" s="1">
        <f t="shared" si="7"/>
        <v>20.326772047175734</v>
      </c>
    </row>
    <row r="39" spans="2:20">
      <c r="B39" s="14" t="s">
        <v>38</v>
      </c>
      <c r="C39" s="1">
        <v>215</v>
      </c>
      <c r="D39" s="25">
        <v>20886</v>
      </c>
      <c r="E39" s="14">
        <v>50</v>
      </c>
      <c r="G39" s="14">
        <v>50.8</v>
      </c>
      <c r="I39" s="14">
        <v>47.9</v>
      </c>
      <c r="K39" s="1">
        <f t="shared" si="0"/>
        <v>148.69999999999999</v>
      </c>
      <c r="M39" s="1">
        <v>31</v>
      </c>
      <c r="N39" s="1">
        <f t="shared" si="1"/>
        <v>0.98377040581162012</v>
      </c>
      <c r="O39" s="1">
        <f t="shared" si="2"/>
        <v>1.6229594188379881E-2</v>
      </c>
      <c r="P39" s="1">
        <f t="shared" si="3"/>
        <v>1.5348310415718602E-2</v>
      </c>
      <c r="Q39" s="1">
        <f t="shared" si="4"/>
        <v>8.8128377266127877E-4</v>
      </c>
      <c r="R39" s="1">
        <f t="shared" si="5"/>
        <v>18.406492875803469</v>
      </c>
      <c r="S39" s="1" t="b">
        <f t="shared" si="6"/>
        <v>0</v>
      </c>
      <c r="T39" s="1">
        <f t="shared" si="7"/>
        <v>18.406492875803469</v>
      </c>
    </row>
    <row r="40" spans="2:20">
      <c r="B40" s="14" t="s">
        <v>28</v>
      </c>
      <c r="C40" s="1">
        <v>202</v>
      </c>
      <c r="D40" s="25">
        <v>2514</v>
      </c>
      <c r="E40" s="14">
        <v>43.9</v>
      </c>
      <c r="G40" s="14">
        <v>42.5</v>
      </c>
      <c r="I40" s="14">
        <v>41.5</v>
      </c>
      <c r="K40" s="1">
        <f t="shared" si="0"/>
        <v>127.9</v>
      </c>
      <c r="M40" s="1">
        <v>31</v>
      </c>
      <c r="N40" s="1">
        <f t="shared" si="1"/>
        <v>0.99158320989534876</v>
      </c>
      <c r="O40" s="1">
        <f t="shared" si="2"/>
        <v>8.4167901046512394E-3</v>
      </c>
      <c r="P40" s="1">
        <f t="shared" si="3"/>
        <v>2.3132457818695329E-3</v>
      </c>
      <c r="Q40" s="1">
        <f t="shared" si="4"/>
        <v>6.1035443227817066E-3</v>
      </c>
      <c r="R40" s="1">
        <f t="shared" si="5"/>
        <v>15.344310427473211</v>
      </c>
      <c r="S40" s="1" t="b">
        <f t="shared" si="6"/>
        <v>0</v>
      </c>
      <c r="T40" s="1">
        <f t="shared" si="7"/>
        <v>15.344310427473211</v>
      </c>
    </row>
    <row r="41" spans="2:20">
      <c r="B41" s="14" t="s">
        <v>34</v>
      </c>
      <c r="C41" s="1">
        <v>212</v>
      </c>
      <c r="D41" s="25">
        <v>2143</v>
      </c>
      <c r="E41" s="14">
        <v>51.3</v>
      </c>
      <c r="G41" s="14">
        <v>51</v>
      </c>
      <c r="I41" s="14">
        <v>48.7</v>
      </c>
      <c r="K41" s="1">
        <f t="shared" ref="K41:K61" si="8">SUM(E41+G41+I41)</f>
        <v>151</v>
      </c>
      <c r="M41" s="1">
        <v>31</v>
      </c>
      <c r="N41" s="1">
        <f t="shared" ref="N41:N61" si="9">NORMDIST(C41,K41,M41,TRUE)</f>
        <v>0.97545113094950819</v>
      </c>
      <c r="O41" s="1">
        <f t="shared" ref="O41:O61" si="10">1-NORMDIST(C41,K41,M41,TRUE)</f>
        <v>2.4548869050491806E-2</v>
      </c>
      <c r="P41" s="1">
        <f t="shared" ref="P41:P61" si="11">1-NORMDIST($R$2,K41,M41,TRUE)</f>
        <v>1.8453566920230147E-2</v>
      </c>
      <c r="Q41" s="1">
        <f t="shared" ref="Q41:Q61" si="12">-1*(P41-O41)</f>
        <v>6.0953021302616595E-3</v>
      </c>
      <c r="R41" s="1">
        <f t="shared" ref="R41:R61" si="13">Q41*D41</f>
        <v>13.062232465150736</v>
      </c>
      <c r="S41" s="1" t="b">
        <f t="shared" ref="S41:S61" si="14">IF(R41&lt;0,R41)</f>
        <v>0</v>
      </c>
      <c r="T41" s="1">
        <f t="shared" ref="T41:T61" si="15">IF(R41&gt;0,R41)</f>
        <v>13.062232465150736</v>
      </c>
    </row>
    <row r="42" spans="2:20">
      <c r="B42" s="14" t="s">
        <v>70</v>
      </c>
      <c r="C42" s="1">
        <v>213</v>
      </c>
      <c r="D42" s="25">
        <v>6278</v>
      </c>
      <c r="E42" s="14">
        <v>47.2</v>
      </c>
      <c r="G42" s="14">
        <v>47.4</v>
      </c>
      <c r="I42" s="14">
        <v>45.4</v>
      </c>
      <c r="K42" s="1">
        <f t="shared" si="8"/>
        <v>140</v>
      </c>
      <c r="M42" s="1">
        <v>31</v>
      </c>
      <c r="N42" s="1">
        <f t="shared" si="9"/>
        <v>0.99073462649646249</v>
      </c>
      <c r="O42" s="1">
        <f t="shared" si="10"/>
        <v>9.2653735035375107E-3</v>
      </c>
      <c r="P42" s="1">
        <f t="shared" si="11"/>
        <v>7.3105904499515262E-3</v>
      </c>
      <c r="Q42" s="1">
        <f t="shared" si="12"/>
        <v>1.9547830535859845E-3</v>
      </c>
      <c r="R42" s="1">
        <f t="shared" si="13"/>
        <v>12.272128010412811</v>
      </c>
      <c r="S42" s="1" t="b">
        <f t="shared" si="14"/>
        <v>0</v>
      </c>
      <c r="T42" s="1">
        <f t="shared" si="15"/>
        <v>12.272128010412811</v>
      </c>
    </row>
    <row r="43" spans="2:20">
      <c r="B43" s="14" t="s">
        <v>29</v>
      </c>
      <c r="C43" s="1">
        <v>202</v>
      </c>
      <c r="D43" s="25">
        <v>1144</v>
      </c>
      <c r="E43" s="14">
        <v>39.4</v>
      </c>
      <c r="G43" s="14">
        <v>37.6</v>
      </c>
      <c r="I43" s="14">
        <v>38.700000000000003</v>
      </c>
      <c r="K43" s="1">
        <f t="shared" si="8"/>
        <v>115.7</v>
      </c>
      <c r="M43" s="1">
        <v>31</v>
      </c>
      <c r="N43" s="1">
        <f t="shared" si="9"/>
        <v>0.99731428009098233</v>
      </c>
      <c r="O43" s="1">
        <f t="shared" si="10"/>
        <v>2.6857199090176698E-3</v>
      </c>
      <c r="P43" s="1">
        <f t="shared" si="11"/>
        <v>6.2876518780108359E-4</v>
      </c>
      <c r="Q43" s="1">
        <f t="shared" si="12"/>
        <v>2.0569547212165862E-3</v>
      </c>
      <c r="R43" s="1">
        <f t="shared" si="13"/>
        <v>2.3531562010717746</v>
      </c>
      <c r="S43" s="1" t="b">
        <f t="shared" si="14"/>
        <v>0</v>
      </c>
      <c r="T43" s="1">
        <f t="shared" si="15"/>
        <v>2.3531562010717746</v>
      </c>
    </row>
    <row r="44" spans="2:20">
      <c r="B44" s="14" t="s">
        <v>43</v>
      </c>
      <c r="C44" s="1">
        <v>216</v>
      </c>
      <c r="D44" s="25">
        <v>7845</v>
      </c>
      <c r="E44" s="14">
        <v>44.9</v>
      </c>
      <c r="G44" s="14">
        <v>47.3</v>
      </c>
      <c r="I44" s="14">
        <v>42.9</v>
      </c>
      <c r="K44" s="1">
        <f t="shared" si="8"/>
        <v>135.1</v>
      </c>
      <c r="M44" s="1">
        <v>31</v>
      </c>
      <c r="N44" s="1">
        <f t="shared" si="9"/>
        <v>0.99546861813343923</v>
      </c>
      <c r="O44" s="1">
        <f t="shared" si="10"/>
        <v>4.5313818665607686E-3</v>
      </c>
      <c r="P44" s="1">
        <f t="shared" si="11"/>
        <v>4.665358448932122E-3</v>
      </c>
      <c r="Q44" s="1">
        <f t="shared" si="12"/>
        <v>-1.3397658237135346E-4</v>
      </c>
      <c r="R44" s="1">
        <f t="shared" si="13"/>
        <v>-1.0510462887032679</v>
      </c>
      <c r="S44" s="1">
        <f t="shared" si="14"/>
        <v>-1.0510462887032679</v>
      </c>
      <c r="T44" s="1" t="b">
        <f t="shared" si="15"/>
        <v>0</v>
      </c>
    </row>
    <row r="45" spans="2:20">
      <c r="B45" s="14" t="s">
        <v>59</v>
      </c>
      <c r="C45" s="1">
        <v>216</v>
      </c>
      <c r="D45" s="25">
        <v>8725</v>
      </c>
      <c r="E45" s="14">
        <v>50</v>
      </c>
      <c r="G45" s="14">
        <v>51.2</v>
      </c>
      <c r="I45" s="14">
        <v>48.1</v>
      </c>
      <c r="K45" s="1">
        <f t="shared" si="8"/>
        <v>149.30000000000001</v>
      </c>
      <c r="M45" s="1">
        <v>31</v>
      </c>
      <c r="N45" s="1">
        <f t="shared" si="9"/>
        <v>0.98428607249441724</v>
      </c>
      <c r="O45" s="1">
        <f t="shared" si="10"/>
        <v>1.5713927505582759E-2</v>
      </c>
      <c r="P45" s="1">
        <f t="shared" si="11"/>
        <v>1.6111691291586849E-2</v>
      </c>
      <c r="Q45" s="1">
        <f t="shared" si="12"/>
        <v>-3.9776378600409057E-4</v>
      </c>
      <c r="R45" s="1">
        <f t="shared" si="13"/>
        <v>-3.4704890328856903</v>
      </c>
      <c r="S45" s="1">
        <f t="shared" si="14"/>
        <v>-3.4704890328856903</v>
      </c>
      <c r="T45" s="1" t="b">
        <f t="shared" si="15"/>
        <v>0</v>
      </c>
    </row>
    <row r="46" spans="2:20">
      <c r="B46" s="14" t="s">
        <v>40</v>
      </c>
      <c r="C46" s="1">
        <v>217</v>
      </c>
      <c r="D46" s="25">
        <v>6393</v>
      </c>
      <c r="E46" s="14">
        <v>46</v>
      </c>
      <c r="G46" s="14">
        <v>46.9</v>
      </c>
      <c r="I46" s="14">
        <v>43.6</v>
      </c>
      <c r="K46" s="1">
        <f t="shared" si="8"/>
        <v>136.5</v>
      </c>
      <c r="M46" s="1">
        <v>31</v>
      </c>
      <c r="N46" s="1">
        <f t="shared" si="9"/>
        <v>0.99529481176355039</v>
      </c>
      <c r="O46" s="1">
        <f t="shared" si="10"/>
        <v>4.7051882364496089E-3</v>
      </c>
      <c r="P46" s="1">
        <f t="shared" si="11"/>
        <v>5.3165358457428757E-3</v>
      </c>
      <c r="Q46" s="1">
        <f t="shared" si="12"/>
        <v>-6.1134760929326681E-4</v>
      </c>
      <c r="R46" s="1">
        <f t="shared" si="13"/>
        <v>-3.908345266211855</v>
      </c>
      <c r="S46" s="1">
        <f t="shared" si="14"/>
        <v>-3.908345266211855</v>
      </c>
      <c r="T46" s="1" t="b">
        <f t="shared" si="15"/>
        <v>0</v>
      </c>
    </row>
    <row r="47" spans="2:20">
      <c r="B47" s="14" t="s">
        <v>68</v>
      </c>
      <c r="C47" s="1">
        <v>216</v>
      </c>
      <c r="D47" s="25">
        <v>15990</v>
      </c>
      <c r="E47" s="14">
        <v>49.4</v>
      </c>
      <c r="G47" s="14">
        <v>49.6</v>
      </c>
      <c r="I47" s="14">
        <v>46.5</v>
      </c>
      <c r="K47" s="1">
        <f t="shared" si="8"/>
        <v>145.5</v>
      </c>
      <c r="M47" s="1">
        <v>31</v>
      </c>
      <c r="N47" s="1">
        <f t="shared" si="9"/>
        <v>0.98852282400734559</v>
      </c>
      <c r="O47" s="1">
        <f t="shared" si="10"/>
        <v>1.1477175992654409E-2</v>
      </c>
      <c r="P47" s="1">
        <f t="shared" si="11"/>
        <v>1.1780624948890539E-2</v>
      </c>
      <c r="Q47" s="1">
        <f t="shared" si="12"/>
        <v>-3.0344895623612977E-4</v>
      </c>
      <c r="R47" s="1">
        <f t="shared" si="13"/>
        <v>-4.8521488102157146</v>
      </c>
      <c r="S47" s="1">
        <f t="shared" si="14"/>
        <v>-4.8521488102157146</v>
      </c>
      <c r="T47" s="1" t="b">
        <f t="shared" si="15"/>
        <v>0</v>
      </c>
    </row>
    <row r="48" spans="2:20">
      <c r="B48" s="3" t="s">
        <v>88</v>
      </c>
      <c r="C48" s="1">
        <v>223</v>
      </c>
      <c r="D48" s="25">
        <v>4686</v>
      </c>
      <c r="E48" s="14">
        <v>42.5</v>
      </c>
      <c r="G48" s="14">
        <v>42.6</v>
      </c>
      <c r="I48" s="14">
        <v>41.4</v>
      </c>
      <c r="K48" s="1">
        <f t="shared" si="8"/>
        <v>126.5</v>
      </c>
      <c r="M48" s="1">
        <v>31</v>
      </c>
      <c r="N48" s="1">
        <f t="shared" si="9"/>
        <v>0.99907371623468699</v>
      </c>
      <c r="O48" s="1">
        <f t="shared" si="10"/>
        <v>9.2628376531300738E-4</v>
      </c>
      <c r="P48" s="1">
        <f t="shared" si="11"/>
        <v>2.0066627888417621E-3</v>
      </c>
      <c r="Q48" s="1">
        <f t="shared" si="12"/>
        <v>-1.0803790235287547E-3</v>
      </c>
      <c r="R48" s="1">
        <f t="shared" si="13"/>
        <v>-5.0626561042557441</v>
      </c>
      <c r="S48" s="1">
        <f t="shared" si="14"/>
        <v>-5.0626561042557441</v>
      </c>
      <c r="T48" s="1" t="b">
        <f t="shared" si="15"/>
        <v>0</v>
      </c>
    </row>
    <row r="49" spans="2:21">
      <c r="B49" s="14" t="s">
        <v>76</v>
      </c>
      <c r="C49" s="1">
        <v>217</v>
      </c>
      <c r="D49" s="25">
        <v>4532</v>
      </c>
      <c r="E49" s="14">
        <v>49.7</v>
      </c>
      <c r="G49" s="14">
        <v>50.6</v>
      </c>
      <c r="I49" s="14">
        <v>47.1</v>
      </c>
      <c r="K49" s="1">
        <f t="shared" si="8"/>
        <v>147.4</v>
      </c>
      <c r="M49" s="1">
        <v>31</v>
      </c>
      <c r="N49" s="1">
        <f t="shared" si="9"/>
        <v>0.98762110993196439</v>
      </c>
      <c r="O49" s="1">
        <f t="shared" si="10"/>
        <v>1.2378890068035608E-2</v>
      </c>
      <c r="P49" s="1">
        <f t="shared" si="11"/>
        <v>1.3800232784704103E-2</v>
      </c>
      <c r="Q49" s="1">
        <f t="shared" si="12"/>
        <v>-1.4213427166684944E-3</v>
      </c>
      <c r="R49" s="1">
        <f t="shared" si="13"/>
        <v>-6.4415251919416168</v>
      </c>
      <c r="S49" s="1">
        <f t="shared" si="14"/>
        <v>-6.4415251919416168</v>
      </c>
      <c r="T49" s="1" t="b">
        <f t="shared" si="15"/>
        <v>0</v>
      </c>
    </row>
    <row r="50" spans="2:21">
      <c r="B50" s="14" t="s">
        <v>45</v>
      </c>
      <c r="C50" s="1">
        <v>216</v>
      </c>
      <c r="D50" s="25">
        <v>47485</v>
      </c>
      <c r="E50" s="14">
        <v>51</v>
      </c>
      <c r="G50" s="14">
        <v>52.7</v>
      </c>
      <c r="I50" s="14">
        <v>49</v>
      </c>
      <c r="K50" s="1">
        <f t="shared" si="8"/>
        <v>152.69999999999999</v>
      </c>
      <c r="M50" s="1">
        <v>31</v>
      </c>
      <c r="N50" s="1">
        <f t="shared" si="9"/>
        <v>0.97942103430358818</v>
      </c>
      <c r="O50" s="1">
        <f t="shared" si="10"/>
        <v>2.0578965696411822E-2</v>
      </c>
      <c r="P50" s="1">
        <f t="shared" si="11"/>
        <v>2.1079300597050321E-2</v>
      </c>
      <c r="Q50" s="1">
        <f t="shared" si="12"/>
        <v>-5.0033490063849939E-4</v>
      </c>
      <c r="R50" s="1">
        <f t="shared" si="13"/>
        <v>-23.758402756819144</v>
      </c>
      <c r="S50" s="1">
        <f t="shared" si="14"/>
        <v>-23.758402756819144</v>
      </c>
      <c r="T50" s="1" t="b">
        <f t="shared" si="15"/>
        <v>0</v>
      </c>
    </row>
    <row r="51" spans="2:21">
      <c r="B51" s="14" t="s">
        <v>64</v>
      </c>
      <c r="C51" s="1">
        <v>217</v>
      </c>
      <c r="D51" s="25">
        <v>45605</v>
      </c>
      <c r="E51" s="14">
        <v>46.5</v>
      </c>
      <c r="G51" s="14">
        <v>48.6</v>
      </c>
      <c r="I51" s="14">
        <v>44.2</v>
      </c>
      <c r="K51" s="1">
        <f t="shared" si="8"/>
        <v>139.30000000000001</v>
      </c>
      <c r="M51" s="1">
        <v>31</v>
      </c>
      <c r="N51" s="1">
        <f t="shared" si="9"/>
        <v>0.99390251260988061</v>
      </c>
      <c r="O51" s="1">
        <f t="shared" si="10"/>
        <v>6.0974873901193938E-3</v>
      </c>
      <c r="P51" s="1">
        <f t="shared" si="11"/>
        <v>6.8657966070896359E-3</v>
      </c>
      <c r="Q51" s="1">
        <f t="shared" si="12"/>
        <v>-7.6830921697024213E-4</v>
      </c>
      <c r="R51" s="1">
        <f t="shared" si="13"/>
        <v>-35.038741839927894</v>
      </c>
      <c r="S51" s="1">
        <f t="shared" si="14"/>
        <v>-35.038741839927894</v>
      </c>
      <c r="T51" s="1" t="b">
        <f t="shared" si="15"/>
        <v>0</v>
      </c>
    </row>
    <row r="52" spans="2:21">
      <c r="B52" s="14" t="s">
        <v>42</v>
      </c>
      <c r="C52" s="1">
        <v>218</v>
      </c>
      <c r="D52" s="25">
        <v>37136</v>
      </c>
      <c r="E52" s="14">
        <v>48</v>
      </c>
      <c r="G52" s="14">
        <v>49.6</v>
      </c>
      <c r="I52" s="14">
        <v>46.5</v>
      </c>
      <c r="K52" s="1">
        <f t="shared" si="8"/>
        <v>144.1</v>
      </c>
      <c r="M52" s="1">
        <v>31</v>
      </c>
      <c r="N52" s="1">
        <f t="shared" si="9"/>
        <v>0.9914341960011448</v>
      </c>
      <c r="O52" s="1">
        <f t="shared" si="10"/>
        <v>8.5658039988552037E-3</v>
      </c>
      <c r="P52" s="1">
        <f t="shared" si="11"/>
        <v>1.0461515049232872E-2</v>
      </c>
      <c r="Q52" s="1">
        <f t="shared" si="12"/>
        <v>-1.8957110503776686E-3</v>
      </c>
      <c r="R52" s="1">
        <f t="shared" si="13"/>
        <v>-70.399125566825106</v>
      </c>
      <c r="S52" s="1">
        <f t="shared" si="14"/>
        <v>-70.399125566825106</v>
      </c>
      <c r="T52" s="1" t="b">
        <f t="shared" si="15"/>
        <v>0</v>
      </c>
    </row>
    <row r="53" spans="2:21">
      <c r="B53" s="14" t="s">
        <v>39</v>
      </c>
      <c r="C53" s="1">
        <v>220</v>
      </c>
      <c r="D53" s="25">
        <v>33715</v>
      </c>
      <c r="E53" s="14">
        <v>47.6</v>
      </c>
      <c r="G53" s="14">
        <v>48.4</v>
      </c>
      <c r="I53" s="14">
        <v>46.3</v>
      </c>
      <c r="K53" s="1">
        <f t="shared" si="8"/>
        <v>142.30000000000001</v>
      </c>
      <c r="M53" s="1">
        <v>31</v>
      </c>
      <c r="N53" s="1">
        <f t="shared" si="9"/>
        <v>0.99390251260988061</v>
      </c>
      <c r="O53" s="1">
        <f t="shared" si="10"/>
        <v>6.0974873901193938E-3</v>
      </c>
      <c r="P53" s="1">
        <f t="shared" si="11"/>
        <v>8.9559324427488374E-3</v>
      </c>
      <c r="Q53" s="1">
        <f t="shared" si="12"/>
        <v>-2.8584450526294436E-3</v>
      </c>
      <c r="R53" s="1">
        <f t="shared" si="13"/>
        <v>-96.372474949401692</v>
      </c>
      <c r="S53" s="1">
        <f t="shared" si="14"/>
        <v>-96.372474949401692</v>
      </c>
      <c r="T53" s="1" t="b">
        <f t="shared" si="15"/>
        <v>0</v>
      </c>
    </row>
    <row r="54" spans="2:21">
      <c r="B54" s="14" t="s">
        <v>52</v>
      </c>
      <c r="C54" s="1">
        <v>221</v>
      </c>
      <c r="D54" s="25">
        <v>44908</v>
      </c>
      <c r="E54" s="14">
        <v>46.9</v>
      </c>
      <c r="G54" s="14">
        <v>47.9</v>
      </c>
      <c r="I54" s="14">
        <v>45.2</v>
      </c>
      <c r="K54" s="1">
        <f t="shared" si="8"/>
        <v>140</v>
      </c>
      <c r="M54" s="1">
        <v>31</v>
      </c>
      <c r="N54" s="1">
        <f t="shared" si="9"/>
        <v>0.99551116404120965</v>
      </c>
      <c r="O54" s="1">
        <f t="shared" si="10"/>
        <v>4.4888359587903492E-3</v>
      </c>
      <c r="P54" s="1">
        <f t="shared" si="11"/>
        <v>7.3105904499515262E-3</v>
      </c>
      <c r="Q54" s="1">
        <f t="shared" si="12"/>
        <v>-2.8217544911611769E-3</v>
      </c>
      <c r="R54" s="1">
        <f t="shared" si="13"/>
        <v>-126.71935068906613</v>
      </c>
      <c r="S54" s="1">
        <f t="shared" si="14"/>
        <v>-126.71935068906613</v>
      </c>
      <c r="T54" s="1" t="b">
        <f t="shared" si="15"/>
        <v>0</v>
      </c>
    </row>
    <row r="55" spans="2:21">
      <c r="B55" s="14" t="s">
        <v>78</v>
      </c>
      <c r="C55" s="1">
        <v>220</v>
      </c>
      <c r="D55" s="25">
        <v>33356</v>
      </c>
      <c r="E55" s="14">
        <v>49.3</v>
      </c>
      <c r="G55" s="14">
        <v>50.3</v>
      </c>
      <c r="I55" s="14">
        <v>46.5</v>
      </c>
      <c r="K55" s="1">
        <f t="shared" si="8"/>
        <v>146.1</v>
      </c>
      <c r="M55" s="1">
        <v>31</v>
      </c>
      <c r="N55" s="1">
        <f t="shared" si="9"/>
        <v>0.9914341960011448</v>
      </c>
      <c r="O55" s="1">
        <f t="shared" si="10"/>
        <v>8.5658039988552037E-3</v>
      </c>
      <c r="P55" s="1">
        <f t="shared" si="11"/>
        <v>1.2388741225247912E-2</v>
      </c>
      <c r="Q55" s="1">
        <f t="shared" si="12"/>
        <v>-3.8229372263927086E-3</v>
      </c>
      <c r="R55" s="1">
        <f t="shared" si="13"/>
        <v>-127.51789412355519</v>
      </c>
      <c r="S55" s="1">
        <f t="shared" si="14"/>
        <v>-127.51789412355519</v>
      </c>
      <c r="T55" s="1" t="b">
        <f t="shared" si="15"/>
        <v>0</v>
      </c>
    </row>
    <row r="56" spans="2:21">
      <c r="B56" s="14" t="s">
        <v>77</v>
      </c>
      <c r="C56" s="1">
        <v>220</v>
      </c>
      <c r="D56" s="25">
        <v>54159</v>
      </c>
      <c r="E56" s="14">
        <v>47.7</v>
      </c>
      <c r="G56" s="14">
        <v>48.2</v>
      </c>
      <c r="I56" s="14">
        <v>45.6</v>
      </c>
      <c r="K56" s="1">
        <f t="shared" si="8"/>
        <v>141.5</v>
      </c>
      <c r="M56" s="1">
        <v>31</v>
      </c>
      <c r="N56" s="1">
        <f t="shared" si="9"/>
        <v>0.9943334725911207</v>
      </c>
      <c r="O56" s="1">
        <f t="shared" si="10"/>
        <v>5.6665274088792961E-3</v>
      </c>
      <c r="P56" s="1">
        <f t="shared" si="11"/>
        <v>8.3501229039449898E-3</v>
      </c>
      <c r="Q56" s="1">
        <f t="shared" si="12"/>
        <v>-2.6835954950656937E-3</v>
      </c>
      <c r="R56" s="1">
        <f t="shared" si="13"/>
        <v>-145.34084841726292</v>
      </c>
      <c r="S56" s="1">
        <f t="shared" si="14"/>
        <v>-145.34084841726292</v>
      </c>
      <c r="T56" s="1" t="b">
        <f t="shared" si="15"/>
        <v>0</v>
      </c>
    </row>
    <row r="57" spans="2:21">
      <c r="B57" s="14" t="s">
        <v>62</v>
      </c>
      <c r="C57" s="1">
        <v>219</v>
      </c>
      <c r="D57" s="25">
        <v>154675</v>
      </c>
      <c r="E57" s="14">
        <v>44.9</v>
      </c>
      <c r="G57" s="14">
        <v>46.7</v>
      </c>
      <c r="I57" s="14">
        <v>42.8</v>
      </c>
      <c r="K57" s="1">
        <f t="shared" si="8"/>
        <v>134.39999999999998</v>
      </c>
      <c r="M57" s="1">
        <v>31</v>
      </c>
      <c r="N57" s="1">
        <f t="shared" si="9"/>
        <v>0.99682397550129631</v>
      </c>
      <c r="O57" s="1">
        <f t="shared" si="10"/>
        <v>3.176024498703689E-3</v>
      </c>
      <c r="P57" s="1">
        <f t="shared" si="11"/>
        <v>4.3672622438177822E-3</v>
      </c>
      <c r="Q57" s="1">
        <f t="shared" si="12"/>
        <v>-1.1912377451140932E-3</v>
      </c>
      <c r="R57" s="1">
        <f t="shared" si="13"/>
        <v>-184.25469822552236</v>
      </c>
      <c r="S57" s="1">
        <f t="shared" si="14"/>
        <v>-184.25469822552236</v>
      </c>
      <c r="T57" s="1" t="b">
        <f t="shared" si="15"/>
        <v>0</v>
      </c>
    </row>
    <row r="58" spans="2:21">
      <c r="B58" s="14" t="s">
        <v>74</v>
      </c>
      <c r="C58" s="1">
        <v>219</v>
      </c>
      <c r="D58" s="25">
        <v>205659</v>
      </c>
      <c r="E58" s="14">
        <v>44.2</v>
      </c>
      <c r="G58" s="14">
        <v>47.2</v>
      </c>
      <c r="I58" s="14">
        <v>42.4</v>
      </c>
      <c r="K58" s="1">
        <f t="shared" si="8"/>
        <v>133.80000000000001</v>
      </c>
      <c r="M58" s="1">
        <v>31</v>
      </c>
      <c r="N58" s="1">
        <f t="shared" si="9"/>
        <v>0.99700553715918616</v>
      </c>
      <c r="O58" s="1">
        <f t="shared" si="10"/>
        <v>2.9944628408138385E-3</v>
      </c>
      <c r="P58" s="1">
        <f t="shared" si="11"/>
        <v>4.1254241977327633E-3</v>
      </c>
      <c r="Q58" s="1">
        <f t="shared" si="12"/>
        <v>-1.1309613569189247E-3</v>
      </c>
      <c r="R58" s="1">
        <f t="shared" si="13"/>
        <v>-232.59238170258914</v>
      </c>
      <c r="S58" s="1">
        <f t="shared" si="14"/>
        <v>-232.59238170258914</v>
      </c>
      <c r="T58" s="1" t="b">
        <f t="shared" si="15"/>
        <v>0</v>
      </c>
    </row>
    <row r="59" spans="2:21">
      <c r="B59" s="14" t="s">
        <v>60</v>
      </c>
      <c r="C59" s="1">
        <v>223</v>
      </c>
      <c r="D59" s="25">
        <v>70535</v>
      </c>
      <c r="E59" s="14">
        <v>47</v>
      </c>
      <c r="G59" s="14">
        <v>49.2</v>
      </c>
      <c r="I59" s="14">
        <v>45.8</v>
      </c>
      <c r="K59" s="1">
        <f t="shared" si="8"/>
        <v>142</v>
      </c>
      <c r="M59" s="1">
        <v>31</v>
      </c>
      <c r="N59" s="1">
        <f t="shared" si="9"/>
        <v>0.99551116404120965</v>
      </c>
      <c r="O59" s="1">
        <f t="shared" si="10"/>
        <v>4.4888359587903492E-3</v>
      </c>
      <c r="P59" s="1">
        <f t="shared" si="11"/>
        <v>8.7243840853936661E-3</v>
      </c>
      <c r="Q59" s="1">
        <f t="shared" si="12"/>
        <v>-4.2355481266033168E-3</v>
      </c>
      <c r="R59" s="1">
        <f t="shared" si="13"/>
        <v>-298.75438710996497</v>
      </c>
      <c r="S59" s="1">
        <f t="shared" si="14"/>
        <v>-298.75438710996497</v>
      </c>
      <c r="T59" s="1" t="b">
        <f t="shared" si="15"/>
        <v>0</v>
      </c>
    </row>
    <row r="60" spans="2:21">
      <c r="B60" t="s">
        <v>89</v>
      </c>
      <c r="C60" s="1">
        <v>223</v>
      </c>
      <c r="D60" s="25">
        <v>52043</v>
      </c>
      <c r="E60" s="14">
        <v>48.5</v>
      </c>
      <c r="G60" s="14">
        <v>50.7</v>
      </c>
      <c r="I60" s="14">
        <v>47</v>
      </c>
      <c r="K60" s="1">
        <f t="shared" si="8"/>
        <v>146.19999999999999</v>
      </c>
      <c r="M60" s="1">
        <v>31</v>
      </c>
      <c r="N60" s="1">
        <f t="shared" si="9"/>
        <v>0.99338318442402795</v>
      </c>
      <c r="O60" s="1">
        <f t="shared" si="10"/>
        <v>6.6168155759720459E-3</v>
      </c>
      <c r="P60" s="1">
        <f t="shared" si="11"/>
        <v>1.2492693855318926E-2</v>
      </c>
      <c r="Q60" s="1">
        <f t="shared" si="12"/>
        <v>-5.87587827934688E-3</v>
      </c>
      <c r="R60" s="1">
        <f t="shared" si="13"/>
        <v>-305.79833329204968</v>
      </c>
      <c r="S60" s="1">
        <f t="shared" si="14"/>
        <v>-305.79833329204968</v>
      </c>
      <c r="T60" s="1" t="b">
        <f t="shared" si="15"/>
        <v>0</v>
      </c>
    </row>
    <row r="61" spans="2:21">
      <c r="B61" s="14" t="s">
        <v>37</v>
      </c>
      <c r="C61" s="1">
        <v>221</v>
      </c>
      <c r="D61" s="25">
        <v>178084</v>
      </c>
      <c r="E61" s="14">
        <v>47.1</v>
      </c>
      <c r="G61" s="14">
        <v>48.9</v>
      </c>
      <c r="I61" s="14">
        <v>45.8</v>
      </c>
      <c r="K61" s="1">
        <f t="shared" si="8"/>
        <v>141.80000000000001</v>
      </c>
      <c r="M61" s="1">
        <v>31</v>
      </c>
      <c r="N61" s="1">
        <f t="shared" si="9"/>
        <v>0.99468814936385541</v>
      </c>
      <c r="O61" s="1">
        <f t="shared" si="10"/>
        <v>5.3118506361445883E-3</v>
      </c>
      <c r="P61" s="1">
        <f t="shared" si="11"/>
        <v>8.57295008228387E-3</v>
      </c>
      <c r="Q61" s="1">
        <f t="shared" si="12"/>
        <v>-3.2610994461392817E-3</v>
      </c>
      <c r="R61" s="1">
        <f t="shared" si="13"/>
        <v>-580.74963376626783</v>
      </c>
      <c r="S61" s="1">
        <f t="shared" si="14"/>
        <v>-580.74963376626783</v>
      </c>
      <c r="T61" s="1" t="b">
        <f t="shared" si="15"/>
        <v>0</v>
      </c>
    </row>
    <row r="63" spans="2:21">
      <c r="R63" s="1" t="s">
        <v>31</v>
      </c>
      <c r="S63" s="1">
        <f>SUM(S9:S61)</f>
        <v>-2252.0824831334658</v>
      </c>
      <c r="T63" s="1">
        <f>SUM(T9:T61)</f>
        <v>2252.0821295638516</v>
      </c>
      <c r="U63" s="1">
        <f>S63+T63</f>
        <v>-3.5356961416255217E-4</v>
      </c>
    </row>
    <row r="64" spans="2:21">
      <c r="S64" s="1" t="s">
        <v>9</v>
      </c>
      <c r="T64" s="1">
        <f>T63/16000</f>
        <v>0.14075513309774074</v>
      </c>
    </row>
  </sheetData>
  <sortState ref="B9:T61">
    <sortCondition descending="1" ref="R9:R6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4"/>
  <sheetViews>
    <sheetView workbookViewId="0">
      <selection activeCell="B9" sqref="B9:C61"/>
    </sheetView>
  </sheetViews>
  <sheetFormatPr baseColWidth="10" defaultRowHeight="13" x14ac:dyDescent="0"/>
  <cols>
    <col min="1" max="2" width="10.7109375" style="1"/>
    <col min="3" max="5" width="10.85546875" style="1" bestFit="1" customWidth="1"/>
    <col min="6" max="6" width="10.7109375" style="1"/>
    <col min="7" max="7" width="10.85546875" style="1" bestFit="1" customWidth="1"/>
    <col min="8" max="8" width="10.7109375" style="1"/>
    <col min="9" max="9" width="10.85546875" style="1" bestFit="1" customWidth="1"/>
    <col min="10" max="10" width="10.7109375" style="1"/>
    <col min="11" max="11" width="10.85546875" style="1" bestFit="1" customWidth="1"/>
    <col min="12" max="12" width="10.7109375" style="1"/>
    <col min="13" max="20" width="10.85546875" style="1" bestFit="1" customWidth="1"/>
    <col min="21" max="21" width="12.7109375" style="1" bestFit="1" customWidth="1"/>
    <col min="22" max="22" width="10.7109375" style="1"/>
    <col min="23" max="23" width="10.85546875" style="1" bestFit="1" customWidth="1"/>
    <col min="24" max="16384" width="10.7109375" style="1"/>
  </cols>
  <sheetData>
    <row r="2" spans="2:23">
      <c r="Q2" s="5" t="s">
        <v>32</v>
      </c>
      <c r="R2" s="5">
        <v>213.69770797369549</v>
      </c>
      <c r="U2" s="7" t="s">
        <v>23</v>
      </c>
      <c r="V2" s="8"/>
      <c r="W2" s="9">
        <f>COUNT(T9:T59)</f>
        <v>34</v>
      </c>
    </row>
    <row r="3" spans="2:23">
      <c r="U3" s="10" t="s">
        <v>24</v>
      </c>
      <c r="V3" s="11"/>
      <c r="W3" s="12">
        <f>AVERAGE(T9:T59)</f>
        <v>72.65602150052068</v>
      </c>
    </row>
    <row r="4" spans="2:23">
      <c r="U4" s="10" t="s">
        <v>25</v>
      </c>
      <c r="V4" s="11"/>
      <c r="W4" s="13">
        <f>COUNT(S9:S59)</f>
        <v>17</v>
      </c>
    </row>
    <row r="5" spans="2:23">
      <c r="B5" s="14"/>
      <c r="U5" s="15" t="s">
        <v>26</v>
      </c>
      <c r="V5" s="16"/>
      <c r="W5" s="17">
        <f>AVERAGE(S9:S59)</f>
        <v>-86.475835039087443</v>
      </c>
    </row>
    <row r="6" spans="2:23">
      <c r="B6" s="14"/>
    </row>
    <row r="7" spans="2:23">
      <c r="B7" s="14"/>
      <c r="C7" s="18"/>
      <c r="D7" s="18"/>
      <c r="E7" s="18" t="s">
        <v>10</v>
      </c>
      <c r="F7" s="18" t="s">
        <v>11</v>
      </c>
      <c r="G7" s="18" t="s">
        <v>10</v>
      </c>
      <c r="H7" s="18" t="s">
        <v>11</v>
      </c>
      <c r="I7" s="18" t="s">
        <v>10</v>
      </c>
      <c r="J7" s="18" t="s">
        <v>11</v>
      </c>
      <c r="K7" s="18" t="s">
        <v>10</v>
      </c>
      <c r="L7" s="18" t="s">
        <v>11</v>
      </c>
      <c r="M7" s="18" t="s">
        <v>12</v>
      </c>
      <c r="O7" s="1" t="s">
        <v>4</v>
      </c>
      <c r="P7" s="1" t="s">
        <v>3</v>
      </c>
      <c r="Q7" s="1" t="s">
        <v>5</v>
      </c>
      <c r="R7" s="1" t="s">
        <v>6</v>
      </c>
      <c r="S7" s="1" t="s">
        <v>7</v>
      </c>
      <c r="T7" s="1" t="s">
        <v>8</v>
      </c>
    </row>
    <row r="8" spans="2:23">
      <c r="B8" s="6" t="s">
        <v>27</v>
      </c>
      <c r="C8" s="18" t="s">
        <v>15</v>
      </c>
      <c r="D8" s="18" t="s">
        <v>14</v>
      </c>
      <c r="E8" s="19" t="s">
        <v>16</v>
      </c>
      <c r="F8" s="19" t="s">
        <v>16</v>
      </c>
      <c r="G8" s="20" t="s">
        <v>17</v>
      </c>
      <c r="H8" s="20" t="s">
        <v>17</v>
      </c>
      <c r="I8" s="21" t="s">
        <v>18</v>
      </c>
      <c r="J8" s="21" t="s">
        <v>18</v>
      </c>
      <c r="K8" s="22" t="s">
        <v>19</v>
      </c>
      <c r="L8" s="22" t="s">
        <v>19</v>
      </c>
      <c r="M8" s="18" t="s">
        <v>20</v>
      </c>
    </row>
    <row r="9" spans="2:23">
      <c r="B9" s="3" t="s">
        <v>41</v>
      </c>
      <c r="C9" s="1">
        <v>210</v>
      </c>
      <c r="D9" s="23">
        <v>65776</v>
      </c>
      <c r="E9" s="3">
        <v>47.9</v>
      </c>
      <c r="G9" s="3">
        <v>48.4</v>
      </c>
      <c r="I9" s="3">
        <v>46.2</v>
      </c>
      <c r="K9" s="1">
        <f t="shared" ref="K9:K40" si="0">SUM(E9+G9+I9)</f>
        <v>142.5</v>
      </c>
      <c r="M9" s="1">
        <v>31</v>
      </c>
      <c r="N9" s="1">
        <f t="shared" ref="N9:N40" si="1">NORMDIST(C9,K9,M9,TRUE)</f>
        <v>0.98527535356182805</v>
      </c>
      <c r="O9" s="1">
        <f t="shared" ref="O9:O40" si="2">1-NORMDIST(C9,K9,M9,TRUE)</f>
        <v>1.4724646438171951E-2</v>
      </c>
      <c r="P9" s="1">
        <f t="shared" ref="P9:P40" si="3">1-NORMDIST($R$2,K9,M9,TRUE)</f>
        <v>1.0817937386842225E-2</v>
      </c>
      <c r="Q9" s="1">
        <f t="shared" ref="Q9:Q40" si="4">-1*(P9-O9)</f>
        <v>3.9067090513297265E-3</v>
      </c>
      <c r="R9" s="1">
        <f t="shared" ref="R9:R40" si="5">Q9*D9</f>
        <v>256.96769456026408</v>
      </c>
      <c r="S9" s="1" t="b">
        <f t="shared" ref="S9:S40" si="6">IF(R9&lt;0,R9)</f>
        <v>0</v>
      </c>
      <c r="T9" s="1">
        <f t="shared" ref="T9:T40" si="7">IF(R9&gt;0,R9)</f>
        <v>256.96769456026408</v>
      </c>
    </row>
    <row r="10" spans="2:23">
      <c r="B10" s="3" t="s">
        <v>53</v>
      </c>
      <c r="C10" s="1">
        <v>209</v>
      </c>
      <c r="D10" s="23">
        <v>33775</v>
      </c>
      <c r="E10" s="3">
        <v>47.8</v>
      </c>
      <c r="G10" s="3">
        <v>48.8</v>
      </c>
      <c r="I10" s="3">
        <v>46.6</v>
      </c>
      <c r="K10" s="1">
        <f t="shared" si="0"/>
        <v>143.19999999999999</v>
      </c>
      <c r="M10" s="1">
        <v>31</v>
      </c>
      <c r="N10" s="1">
        <f t="shared" si="1"/>
        <v>0.98310549587032114</v>
      </c>
      <c r="O10" s="1">
        <f t="shared" si="2"/>
        <v>1.6894504129678856E-2</v>
      </c>
      <c r="P10" s="1">
        <f t="shared" si="3"/>
        <v>1.1479397912776745E-2</v>
      </c>
      <c r="Q10" s="1">
        <f t="shared" si="4"/>
        <v>5.4151062169021102E-3</v>
      </c>
      <c r="R10" s="1">
        <f t="shared" si="5"/>
        <v>182.89521247586876</v>
      </c>
      <c r="S10" s="1" t="b">
        <f t="shared" si="6"/>
        <v>0</v>
      </c>
      <c r="T10" s="1">
        <f t="shared" si="7"/>
        <v>182.89521247586876</v>
      </c>
    </row>
    <row r="11" spans="2:23">
      <c r="B11" s="3" t="s">
        <v>80</v>
      </c>
      <c r="C11" s="1">
        <v>209</v>
      </c>
      <c r="D11" s="23">
        <v>20552</v>
      </c>
      <c r="E11" s="3">
        <v>49.4</v>
      </c>
      <c r="G11" s="3">
        <v>51.5</v>
      </c>
      <c r="I11" s="3">
        <v>48.4</v>
      </c>
      <c r="K11" s="1">
        <f t="shared" si="0"/>
        <v>149.30000000000001</v>
      </c>
      <c r="M11" s="1">
        <v>31</v>
      </c>
      <c r="N11" s="1">
        <f t="shared" si="1"/>
        <v>0.97293572720261001</v>
      </c>
      <c r="O11" s="1">
        <f t="shared" si="2"/>
        <v>2.7064272797389988E-2</v>
      </c>
      <c r="P11" s="1">
        <f t="shared" si="3"/>
        <v>1.8884844976088666E-2</v>
      </c>
      <c r="Q11" s="1">
        <f t="shared" si="4"/>
        <v>8.1794278213013216E-3</v>
      </c>
      <c r="R11" s="1">
        <f t="shared" si="5"/>
        <v>168.10360058338478</v>
      </c>
      <c r="S11" s="1" t="b">
        <f t="shared" si="6"/>
        <v>0</v>
      </c>
      <c r="T11" s="1">
        <f t="shared" si="7"/>
        <v>168.10360058338478</v>
      </c>
    </row>
    <row r="12" spans="2:23">
      <c r="B12" s="3" t="s">
        <v>75</v>
      </c>
      <c r="C12" s="1">
        <v>203</v>
      </c>
      <c r="D12" s="23">
        <v>5250</v>
      </c>
      <c r="E12" s="3">
        <v>52</v>
      </c>
      <c r="G12" s="3">
        <v>51.8</v>
      </c>
      <c r="I12" s="3">
        <v>49.3</v>
      </c>
      <c r="K12" s="1">
        <f t="shared" si="0"/>
        <v>153.1</v>
      </c>
      <c r="M12" s="1">
        <v>31</v>
      </c>
      <c r="N12" s="1">
        <f t="shared" si="1"/>
        <v>0.94626585149254538</v>
      </c>
      <c r="O12" s="1">
        <f t="shared" si="2"/>
        <v>5.3734148507454615E-2</v>
      </c>
      <c r="P12" s="1">
        <f t="shared" si="3"/>
        <v>2.5305420403467282E-2</v>
      </c>
      <c r="Q12" s="1">
        <f t="shared" si="4"/>
        <v>2.8428728103987333E-2</v>
      </c>
      <c r="R12" s="1">
        <f t="shared" si="5"/>
        <v>149.25082254593349</v>
      </c>
      <c r="S12" s="1" t="b">
        <f t="shared" si="6"/>
        <v>0</v>
      </c>
      <c r="T12" s="1">
        <f t="shared" si="7"/>
        <v>149.25082254593349</v>
      </c>
    </row>
    <row r="13" spans="2:23">
      <c r="B13" s="3" t="s">
        <v>36</v>
      </c>
      <c r="C13" s="1">
        <v>203</v>
      </c>
      <c r="D13" s="23">
        <v>6398</v>
      </c>
      <c r="E13" s="3">
        <v>49.8</v>
      </c>
      <c r="G13" s="3">
        <v>50.5</v>
      </c>
      <c r="I13" s="3">
        <v>49</v>
      </c>
      <c r="K13" s="1">
        <f t="shared" si="0"/>
        <v>149.30000000000001</v>
      </c>
      <c r="M13" s="1">
        <v>31</v>
      </c>
      <c r="N13" s="1">
        <f t="shared" si="1"/>
        <v>0.9583861875528451</v>
      </c>
      <c r="O13" s="1">
        <f t="shared" si="2"/>
        <v>4.1613812447154896E-2</v>
      </c>
      <c r="P13" s="1">
        <f t="shared" si="3"/>
        <v>1.8884844976088666E-2</v>
      </c>
      <c r="Q13" s="1">
        <f t="shared" si="4"/>
        <v>2.272896747106623E-2</v>
      </c>
      <c r="R13" s="1">
        <f t="shared" si="5"/>
        <v>145.41993387988174</v>
      </c>
      <c r="S13" s="1" t="b">
        <f t="shared" si="6"/>
        <v>0</v>
      </c>
      <c r="T13" s="1">
        <f t="shared" si="7"/>
        <v>145.41993387988174</v>
      </c>
    </row>
    <row r="14" spans="2:23">
      <c r="B14" s="3" t="s">
        <v>67</v>
      </c>
      <c r="C14" s="1">
        <v>206</v>
      </c>
      <c r="D14" s="23">
        <v>7507</v>
      </c>
      <c r="E14" s="3">
        <v>51.3</v>
      </c>
      <c r="G14" s="3">
        <v>50.6</v>
      </c>
      <c r="I14" s="3">
        <v>49.7</v>
      </c>
      <c r="K14" s="1">
        <f t="shared" si="0"/>
        <v>151.60000000000002</v>
      </c>
      <c r="M14" s="1">
        <v>31</v>
      </c>
      <c r="N14" s="1">
        <f t="shared" si="1"/>
        <v>0.96035654987550367</v>
      </c>
      <c r="O14" s="1">
        <f t="shared" si="2"/>
        <v>3.9643450124496327E-2</v>
      </c>
      <c r="P14" s="1">
        <f t="shared" si="3"/>
        <v>2.2580494950954821E-2</v>
      </c>
      <c r="Q14" s="1">
        <f t="shared" si="4"/>
        <v>1.7062955173541505E-2</v>
      </c>
      <c r="R14" s="1">
        <f t="shared" si="5"/>
        <v>128.09160448777607</v>
      </c>
      <c r="S14" s="1" t="b">
        <f t="shared" si="6"/>
        <v>0</v>
      </c>
      <c r="T14" s="1">
        <f t="shared" si="7"/>
        <v>128.09160448777607</v>
      </c>
    </row>
    <row r="15" spans="2:23">
      <c r="B15" s="3" t="s">
        <v>35</v>
      </c>
      <c r="C15" s="1">
        <v>209</v>
      </c>
      <c r="D15" s="23">
        <v>17583</v>
      </c>
      <c r="E15" s="3">
        <v>48.9</v>
      </c>
      <c r="G15" s="3">
        <v>49.8</v>
      </c>
      <c r="I15" s="3">
        <v>47.5</v>
      </c>
      <c r="K15" s="1">
        <f t="shared" si="0"/>
        <v>146.19999999999999</v>
      </c>
      <c r="M15" s="1">
        <v>31</v>
      </c>
      <c r="N15" s="1">
        <f t="shared" si="1"/>
        <v>0.97860768872799164</v>
      </c>
      <c r="O15" s="1">
        <f t="shared" si="2"/>
        <v>2.1392311272008357E-2</v>
      </c>
      <c r="P15" s="1">
        <f t="shared" si="3"/>
        <v>1.4727402406300438E-2</v>
      </c>
      <c r="Q15" s="1">
        <f t="shared" si="4"/>
        <v>6.6649088657079192E-3</v>
      </c>
      <c r="R15" s="1">
        <f t="shared" si="5"/>
        <v>117.18909258574234</v>
      </c>
      <c r="S15" s="1" t="b">
        <f t="shared" si="6"/>
        <v>0</v>
      </c>
      <c r="T15" s="1">
        <f t="shared" si="7"/>
        <v>117.18909258574234</v>
      </c>
    </row>
    <row r="16" spans="2:23">
      <c r="B16" s="3" t="s">
        <v>56</v>
      </c>
      <c r="C16" s="1">
        <v>210</v>
      </c>
      <c r="D16" s="23">
        <v>13467</v>
      </c>
      <c r="E16" s="3">
        <v>51.6</v>
      </c>
      <c r="G16" s="3">
        <v>51.7</v>
      </c>
      <c r="I16" s="3">
        <v>50.5</v>
      </c>
      <c r="K16" s="1">
        <f t="shared" si="0"/>
        <v>153.80000000000001</v>
      </c>
      <c r="M16" s="1">
        <v>31</v>
      </c>
      <c r="N16" s="1">
        <f t="shared" si="1"/>
        <v>0.96507662568622932</v>
      </c>
      <c r="O16" s="1">
        <f t="shared" si="2"/>
        <v>3.4923374313770683E-2</v>
      </c>
      <c r="P16" s="1">
        <f t="shared" si="3"/>
        <v>2.6668391742279307E-2</v>
      </c>
      <c r="Q16" s="1">
        <f t="shared" si="4"/>
        <v>8.254982571491376E-3</v>
      </c>
      <c r="R16" s="1">
        <f t="shared" si="5"/>
        <v>111.16985029027435</v>
      </c>
      <c r="S16" s="1" t="b">
        <f t="shared" si="6"/>
        <v>0</v>
      </c>
      <c r="T16" s="1">
        <f t="shared" si="7"/>
        <v>111.16985029027435</v>
      </c>
    </row>
    <row r="17" spans="2:20">
      <c r="B17" s="3" t="s">
        <v>49</v>
      </c>
      <c r="C17" s="1">
        <v>208</v>
      </c>
      <c r="D17" s="23">
        <v>11081</v>
      </c>
      <c r="E17" s="3">
        <v>49.9</v>
      </c>
      <c r="G17" s="3">
        <v>50</v>
      </c>
      <c r="I17" s="3">
        <v>48.8</v>
      </c>
      <c r="K17" s="1">
        <f t="shared" si="0"/>
        <v>148.69999999999999</v>
      </c>
      <c r="M17" s="1">
        <v>31</v>
      </c>
      <c r="N17" s="1">
        <f t="shared" si="1"/>
        <v>0.97211977872836131</v>
      </c>
      <c r="O17" s="1">
        <f t="shared" si="2"/>
        <v>2.7880221271638694E-2</v>
      </c>
      <c r="P17" s="1">
        <f t="shared" si="3"/>
        <v>1.801005886706053E-2</v>
      </c>
      <c r="Q17" s="1">
        <f t="shared" si="4"/>
        <v>9.8701624045781644E-3</v>
      </c>
      <c r="R17" s="1">
        <f t="shared" si="5"/>
        <v>109.37126960513064</v>
      </c>
      <c r="S17" s="1" t="b">
        <f t="shared" si="6"/>
        <v>0</v>
      </c>
      <c r="T17" s="1">
        <f t="shared" si="7"/>
        <v>109.37126960513064</v>
      </c>
    </row>
    <row r="18" spans="2:20">
      <c r="B18" s="3" t="s">
        <v>66</v>
      </c>
      <c r="C18" s="1">
        <v>212</v>
      </c>
      <c r="D18" s="23">
        <v>52080</v>
      </c>
      <c r="E18" s="3">
        <v>48.2</v>
      </c>
      <c r="G18" s="3">
        <v>49.6</v>
      </c>
      <c r="I18" s="3">
        <v>46.8</v>
      </c>
      <c r="K18" s="1">
        <f t="shared" si="0"/>
        <v>144.60000000000002</v>
      </c>
      <c r="M18" s="1">
        <v>31</v>
      </c>
      <c r="N18" s="1">
        <f t="shared" si="1"/>
        <v>0.98515469865165939</v>
      </c>
      <c r="O18" s="1">
        <f t="shared" si="2"/>
        <v>1.4845301348340612E-2</v>
      </c>
      <c r="P18" s="1">
        <f t="shared" si="3"/>
        <v>1.2908339009845338E-2</v>
      </c>
      <c r="Q18" s="1">
        <f t="shared" si="4"/>
        <v>1.9369623384952739E-3</v>
      </c>
      <c r="R18" s="1">
        <f t="shared" si="5"/>
        <v>100.87699858883386</v>
      </c>
      <c r="S18" s="1" t="b">
        <f t="shared" si="6"/>
        <v>0</v>
      </c>
      <c r="T18" s="1">
        <f t="shared" si="7"/>
        <v>100.87699858883386</v>
      </c>
    </row>
    <row r="19" spans="2:20">
      <c r="B19" s="3" t="s">
        <v>47</v>
      </c>
      <c r="C19" s="1">
        <v>209</v>
      </c>
      <c r="D19" s="23">
        <v>8498</v>
      </c>
      <c r="E19" s="3">
        <v>51.3</v>
      </c>
      <c r="G19" s="3">
        <v>53.2</v>
      </c>
      <c r="I19" s="3">
        <v>49.7</v>
      </c>
      <c r="K19" s="1">
        <f t="shared" si="0"/>
        <v>154.19999999999999</v>
      </c>
      <c r="M19" s="1">
        <v>31</v>
      </c>
      <c r="N19" s="1">
        <f t="shared" si="1"/>
        <v>0.96144797204891264</v>
      </c>
      <c r="O19" s="1">
        <f t="shared" si="2"/>
        <v>3.8552027951087364E-2</v>
      </c>
      <c r="P19" s="1">
        <f t="shared" si="3"/>
        <v>2.7474396799552103E-2</v>
      </c>
      <c r="Q19" s="1">
        <f t="shared" si="4"/>
        <v>1.1077631151535261E-2</v>
      </c>
      <c r="R19" s="1">
        <f t="shared" si="5"/>
        <v>94.137709525746644</v>
      </c>
      <c r="S19" s="1" t="b">
        <f t="shared" si="6"/>
        <v>0</v>
      </c>
      <c r="T19" s="1">
        <f t="shared" si="7"/>
        <v>94.137709525746644</v>
      </c>
    </row>
    <row r="20" spans="2:20">
      <c r="B20" s="3" t="s">
        <v>71</v>
      </c>
      <c r="C20" s="1">
        <v>208</v>
      </c>
      <c r="D20" s="23">
        <v>17441</v>
      </c>
      <c r="E20" s="3">
        <v>46.2</v>
      </c>
      <c r="G20" s="3">
        <v>47.3</v>
      </c>
      <c r="I20" s="3">
        <v>45.3</v>
      </c>
      <c r="K20" s="1">
        <f t="shared" si="0"/>
        <v>138.80000000000001</v>
      </c>
      <c r="M20" s="1">
        <v>31</v>
      </c>
      <c r="N20" s="1">
        <f t="shared" si="1"/>
        <v>0.98720104411377396</v>
      </c>
      <c r="O20" s="1">
        <f t="shared" si="2"/>
        <v>1.2798955886226038E-2</v>
      </c>
      <c r="P20" s="1">
        <f t="shared" si="3"/>
        <v>7.8448435386422322E-3</v>
      </c>
      <c r="Q20" s="1">
        <f t="shared" si="4"/>
        <v>4.9541123475838056E-3</v>
      </c>
      <c r="R20" s="1">
        <f t="shared" si="5"/>
        <v>86.40467345420916</v>
      </c>
      <c r="S20" s="1" t="b">
        <f t="shared" si="6"/>
        <v>0</v>
      </c>
      <c r="T20" s="1">
        <f t="shared" si="7"/>
        <v>86.40467345420916</v>
      </c>
    </row>
    <row r="21" spans="2:20">
      <c r="B21" s="3" t="s">
        <v>55</v>
      </c>
      <c r="C21" s="1">
        <v>205</v>
      </c>
      <c r="D21" s="23">
        <v>6111</v>
      </c>
      <c r="E21" s="3">
        <v>47.7</v>
      </c>
      <c r="G21" s="3">
        <v>47.1</v>
      </c>
      <c r="I21" s="3">
        <v>48.6</v>
      </c>
      <c r="K21" s="1">
        <f t="shared" si="0"/>
        <v>143.4</v>
      </c>
      <c r="M21" s="1">
        <v>31</v>
      </c>
      <c r="N21" s="1">
        <f t="shared" si="1"/>
        <v>0.97654416317035142</v>
      </c>
      <c r="O21" s="1">
        <f t="shared" si="2"/>
        <v>2.345583682964858E-2</v>
      </c>
      <c r="P21" s="1">
        <f t="shared" si="3"/>
        <v>1.1674724854551122E-2</v>
      </c>
      <c r="Q21" s="1">
        <f t="shared" si="4"/>
        <v>1.1781111975097458E-2</v>
      </c>
      <c r="R21" s="1">
        <f t="shared" si="5"/>
        <v>71.994375279820559</v>
      </c>
      <c r="S21" s="1" t="b">
        <f t="shared" si="6"/>
        <v>0</v>
      </c>
      <c r="T21" s="1">
        <f t="shared" si="7"/>
        <v>71.994375279820559</v>
      </c>
    </row>
    <row r="22" spans="2:20">
      <c r="B22" s="3" t="s">
        <v>79</v>
      </c>
      <c r="C22" s="1">
        <v>202</v>
      </c>
      <c r="D22" s="23">
        <v>4018</v>
      </c>
      <c r="E22" s="3">
        <v>48</v>
      </c>
      <c r="G22" s="3">
        <v>47.6</v>
      </c>
      <c r="I22" s="3">
        <v>47.9</v>
      </c>
      <c r="K22" s="1">
        <f t="shared" si="0"/>
        <v>143.5</v>
      </c>
      <c r="M22" s="1">
        <v>31</v>
      </c>
      <c r="N22" s="1">
        <f t="shared" si="1"/>
        <v>0.97042634474421319</v>
      </c>
      <c r="O22" s="1">
        <f t="shared" si="2"/>
        <v>2.9573655255786813E-2</v>
      </c>
      <c r="P22" s="1">
        <f t="shared" si="3"/>
        <v>1.1773465697636598E-2</v>
      </c>
      <c r="Q22" s="1">
        <f t="shared" si="4"/>
        <v>1.7800189558150215E-2</v>
      </c>
      <c r="R22" s="1">
        <f t="shared" si="5"/>
        <v>71.521161644647563</v>
      </c>
      <c r="S22" s="1" t="b">
        <f t="shared" si="6"/>
        <v>0</v>
      </c>
      <c r="T22" s="1">
        <f t="shared" si="7"/>
        <v>71.521161644647563</v>
      </c>
    </row>
    <row r="23" spans="2:20">
      <c r="B23" s="3" t="s">
        <v>46</v>
      </c>
      <c r="C23" s="1">
        <v>212</v>
      </c>
      <c r="D23" s="23">
        <v>37374</v>
      </c>
      <c r="E23" s="3">
        <v>46.8</v>
      </c>
      <c r="G23" s="3">
        <v>48.2</v>
      </c>
      <c r="I23" s="3">
        <v>45.7</v>
      </c>
      <c r="K23" s="1">
        <f t="shared" si="0"/>
        <v>140.69999999999999</v>
      </c>
      <c r="M23" s="1">
        <v>31</v>
      </c>
      <c r="N23" s="1">
        <f t="shared" si="1"/>
        <v>0.98927588997832416</v>
      </c>
      <c r="O23" s="1">
        <f t="shared" si="2"/>
        <v>1.0724110021675837E-2</v>
      </c>
      <c r="P23" s="1">
        <f t="shared" si="3"/>
        <v>9.2672171035651507E-3</v>
      </c>
      <c r="Q23" s="1">
        <f t="shared" si="4"/>
        <v>1.456892918110686E-3</v>
      </c>
      <c r="R23" s="1">
        <f t="shared" si="5"/>
        <v>54.449915921468779</v>
      </c>
      <c r="S23" s="1" t="b">
        <f t="shared" si="6"/>
        <v>0</v>
      </c>
      <c r="T23" s="1">
        <f t="shared" si="7"/>
        <v>54.449915921468779</v>
      </c>
    </row>
    <row r="24" spans="2:20">
      <c r="B24" s="3" t="s">
        <v>44</v>
      </c>
      <c r="C24" s="1">
        <v>208</v>
      </c>
      <c r="D24" s="23">
        <v>5617</v>
      </c>
      <c r="E24" s="3">
        <v>49.9</v>
      </c>
      <c r="G24" s="3">
        <v>50.3</v>
      </c>
      <c r="I24" s="3">
        <v>47.8</v>
      </c>
      <c r="K24" s="1">
        <f t="shared" si="0"/>
        <v>148</v>
      </c>
      <c r="M24" s="1">
        <v>31</v>
      </c>
      <c r="N24" s="1">
        <f t="shared" si="1"/>
        <v>0.97353452698506504</v>
      </c>
      <c r="O24" s="1">
        <f t="shared" si="2"/>
        <v>2.6465473014934959E-2</v>
      </c>
      <c r="P24" s="1">
        <f t="shared" si="3"/>
        <v>1.7033367316443448E-2</v>
      </c>
      <c r="Q24" s="1">
        <f t="shared" si="4"/>
        <v>9.4321056984915108E-3</v>
      </c>
      <c r="R24" s="1">
        <f t="shared" si="5"/>
        <v>52.980137708426817</v>
      </c>
      <c r="S24" s="1" t="b">
        <f t="shared" si="6"/>
        <v>0</v>
      </c>
      <c r="T24" s="1">
        <f t="shared" si="7"/>
        <v>52.980137708426817</v>
      </c>
    </row>
    <row r="25" spans="2:20">
      <c r="B25" s="3" t="s">
        <v>38</v>
      </c>
      <c r="C25" s="1">
        <v>212</v>
      </c>
      <c r="D25" s="23">
        <v>20219</v>
      </c>
      <c r="E25" s="3">
        <v>49.7</v>
      </c>
      <c r="G25" s="3">
        <v>50.3</v>
      </c>
      <c r="I25" s="3">
        <v>48.3</v>
      </c>
      <c r="K25" s="1">
        <f t="shared" si="0"/>
        <v>148.30000000000001</v>
      </c>
      <c r="M25" s="1">
        <v>31</v>
      </c>
      <c r="N25" s="1">
        <f t="shared" si="1"/>
        <v>0.98005270702209812</v>
      </c>
      <c r="O25" s="1">
        <f t="shared" si="2"/>
        <v>1.9947292977901876E-2</v>
      </c>
      <c r="P25" s="1">
        <f t="shared" si="3"/>
        <v>1.7446262045302308E-2</v>
      </c>
      <c r="Q25" s="1">
        <f t="shared" si="4"/>
        <v>2.5010309325995683E-3</v>
      </c>
      <c r="R25" s="1">
        <f t="shared" si="5"/>
        <v>50.568344426230674</v>
      </c>
      <c r="S25" s="1" t="b">
        <f t="shared" si="6"/>
        <v>0</v>
      </c>
      <c r="T25" s="1">
        <f t="shared" si="7"/>
        <v>50.568344426230674</v>
      </c>
    </row>
    <row r="26" spans="2:20">
      <c r="B26" s="3" t="s">
        <v>65</v>
      </c>
      <c r="C26" s="1">
        <v>202</v>
      </c>
      <c r="D26" s="23">
        <v>1995</v>
      </c>
      <c r="E26" s="3">
        <v>48.6</v>
      </c>
      <c r="G26" s="3">
        <v>51.7</v>
      </c>
      <c r="I26" s="3">
        <v>48</v>
      </c>
      <c r="K26" s="1">
        <f t="shared" si="0"/>
        <v>148.30000000000001</v>
      </c>
      <c r="M26" s="1">
        <v>31</v>
      </c>
      <c r="N26" s="1">
        <f t="shared" si="1"/>
        <v>0.9583861875528451</v>
      </c>
      <c r="O26" s="1">
        <f t="shared" si="2"/>
        <v>4.1613812447154896E-2</v>
      </c>
      <c r="P26" s="1">
        <f t="shared" si="3"/>
        <v>1.7446262045302308E-2</v>
      </c>
      <c r="Q26" s="1">
        <f t="shared" si="4"/>
        <v>2.4167550401852589E-2</v>
      </c>
      <c r="R26" s="1">
        <f t="shared" si="5"/>
        <v>48.214263051695916</v>
      </c>
      <c r="S26" s="1" t="b">
        <f t="shared" si="6"/>
        <v>0</v>
      </c>
      <c r="T26" s="1">
        <f t="shared" si="7"/>
        <v>48.214263051695916</v>
      </c>
    </row>
    <row r="27" spans="2:20">
      <c r="B27" s="3" t="s">
        <v>50</v>
      </c>
      <c r="C27" s="1">
        <v>210</v>
      </c>
      <c r="D27" s="23">
        <v>12622</v>
      </c>
      <c r="E27" s="3">
        <v>47.1</v>
      </c>
      <c r="G27" s="3">
        <v>47.8</v>
      </c>
      <c r="I27" s="3">
        <v>47.1</v>
      </c>
      <c r="K27" s="1">
        <f t="shared" si="0"/>
        <v>142</v>
      </c>
      <c r="M27" s="1">
        <v>31</v>
      </c>
      <c r="N27" s="1">
        <f t="shared" si="1"/>
        <v>0.98586605381145986</v>
      </c>
      <c r="O27" s="1">
        <f t="shared" si="2"/>
        <v>1.4133946188540136E-2</v>
      </c>
      <c r="P27" s="1">
        <f t="shared" si="3"/>
        <v>1.0366013376386762E-2</v>
      </c>
      <c r="Q27" s="1">
        <f t="shared" si="4"/>
        <v>3.7679328121533739E-3</v>
      </c>
      <c r="R27" s="1">
        <f t="shared" si="5"/>
        <v>47.558847954999884</v>
      </c>
      <c r="S27" s="1" t="b">
        <f t="shared" si="6"/>
        <v>0</v>
      </c>
      <c r="T27" s="1">
        <f t="shared" si="7"/>
        <v>47.558847954999884</v>
      </c>
    </row>
    <row r="28" spans="2:20">
      <c r="B28" s="3" t="s">
        <v>48</v>
      </c>
      <c r="C28" s="1">
        <v>211</v>
      </c>
      <c r="D28" s="23">
        <v>9781</v>
      </c>
      <c r="E28" s="3">
        <v>50.5</v>
      </c>
      <c r="G28" s="3">
        <v>51.4</v>
      </c>
      <c r="I28" s="3">
        <v>48.5</v>
      </c>
      <c r="K28" s="1">
        <f t="shared" si="0"/>
        <v>150.4</v>
      </c>
      <c r="M28" s="1">
        <v>31</v>
      </c>
      <c r="N28" s="1">
        <f t="shared" si="1"/>
        <v>0.97469894469563589</v>
      </c>
      <c r="O28" s="1">
        <f t="shared" si="2"/>
        <v>2.5301055304364106E-2</v>
      </c>
      <c r="P28" s="1">
        <f t="shared" si="3"/>
        <v>2.0582633492802649E-2</v>
      </c>
      <c r="Q28" s="1">
        <f t="shared" si="4"/>
        <v>4.7184218115614573E-3</v>
      </c>
      <c r="R28" s="1">
        <f t="shared" si="5"/>
        <v>46.150883738882612</v>
      </c>
      <c r="S28" s="1" t="b">
        <f t="shared" si="6"/>
        <v>0</v>
      </c>
      <c r="T28" s="1">
        <f t="shared" si="7"/>
        <v>46.150883738882612</v>
      </c>
    </row>
    <row r="29" spans="2:20">
      <c r="B29" s="3" t="s">
        <v>73</v>
      </c>
      <c r="C29" s="1">
        <v>212</v>
      </c>
      <c r="D29" s="23">
        <v>14464</v>
      </c>
      <c r="E29" s="3">
        <v>50.8</v>
      </c>
      <c r="G29" s="3">
        <v>50.6</v>
      </c>
      <c r="I29" s="3">
        <v>50.3</v>
      </c>
      <c r="K29" s="1">
        <f t="shared" si="0"/>
        <v>151.69999999999999</v>
      </c>
      <c r="M29" s="1">
        <v>31</v>
      </c>
      <c r="N29" s="1">
        <f t="shared" si="1"/>
        <v>0.97412221542672406</v>
      </c>
      <c r="O29" s="1">
        <f t="shared" si="2"/>
        <v>2.5877784573275942E-2</v>
      </c>
      <c r="P29" s="1">
        <f t="shared" si="3"/>
        <v>2.2754124137382981E-2</v>
      </c>
      <c r="Q29" s="1">
        <f t="shared" si="4"/>
        <v>3.1236604358929609E-3</v>
      </c>
      <c r="R29" s="1">
        <f t="shared" si="5"/>
        <v>45.180624544755787</v>
      </c>
      <c r="S29" s="1" t="b">
        <f t="shared" si="6"/>
        <v>0</v>
      </c>
      <c r="T29" s="1">
        <f t="shared" si="7"/>
        <v>45.180624544755787</v>
      </c>
    </row>
    <row r="30" spans="2:20">
      <c r="B30" s="4" t="s">
        <v>33</v>
      </c>
      <c r="C30" s="1">
        <v>210</v>
      </c>
      <c r="D30" s="23">
        <v>14381</v>
      </c>
      <c r="E30" s="3">
        <v>46.6</v>
      </c>
      <c r="G30" s="3">
        <v>46</v>
      </c>
      <c r="I30" s="3">
        <v>46.7</v>
      </c>
      <c r="K30" s="1">
        <f t="shared" si="0"/>
        <v>139.30000000000001</v>
      </c>
      <c r="M30" s="1">
        <v>31</v>
      </c>
      <c r="N30" s="1">
        <f t="shared" si="1"/>
        <v>0.98871527368597223</v>
      </c>
      <c r="O30" s="1">
        <f t="shared" si="2"/>
        <v>1.1284726314027771E-2</v>
      </c>
      <c r="P30" s="1">
        <f t="shared" si="3"/>
        <v>8.1991918409450859E-3</v>
      </c>
      <c r="Q30" s="1">
        <f t="shared" si="4"/>
        <v>3.085534473082685E-3</v>
      </c>
      <c r="R30" s="1">
        <f t="shared" si="5"/>
        <v>44.373071257402096</v>
      </c>
      <c r="S30" s="1" t="b">
        <f t="shared" si="6"/>
        <v>0</v>
      </c>
      <c r="T30" s="1">
        <f t="shared" si="7"/>
        <v>44.373071257402096</v>
      </c>
    </row>
    <row r="31" spans="2:20">
      <c r="B31" s="3" t="s">
        <v>72</v>
      </c>
      <c r="C31" s="1">
        <v>205</v>
      </c>
      <c r="D31" s="23">
        <v>2654</v>
      </c>
      <c r="E31" s="3">
        <v>49.3</v>
      </c>
      <c r="G31" s="3">
        <v>51.3</v>
      </c>
      <c r="I31" s="3">
        <v>48</v>
      </c>
      <c r="K31" s="1">
        <f t="shared" si="0"/>
        <v>148.6</v>
      </c>
      <c r="M31" s="1">
        <v>31</v>
      </c>
      <c r="N31" s="1">
        <f t="shared" si="1"/>
        <v>0.9655713440125735</v>
      </c>
      <c r="O31" s="1">
        <f t="shared" si="2"/>
        <v>3.4428655987426504E-2</v>
      </c>
      <c r="P31" s="1">
        <f t="shared" si="3"/>
        <v>1.7867672801061274E-2</v>
      </c>
      <c r="Q31" s="1">
        <f t="shared" si="4"/>
        <v>1.656098318636523E-2</v>
      </c>
      <c r="R31" s="1">
        <f t="shared" si="5"/>
        <v>43.952849376613322</v>
      </c>
      <c r="S31" s="1" t="b">
        <f t="shared" si="6"/>
        <v>0</v>
      </c>
      <c r="T31" s="1">
        <f t="shared" si="7"/>
        <v>43.952849376613322</v>
      </c>
    </row>
    <row r="32" spans="2:20">
      <c r="B32" s="3" t="s">
        <v>63</v>
      </c>
      <c r="C32" s="1">
        <v>208</v>
      </c>
      <c r="D32" s="23">
        <v>7106</v>
      </c>
      <c r="E32" s="3">
        <v>47.4</v>
      </c>
      <c r="G32" s="3">
        <v>48.1</v>
      </c>
      <c r="I32" s="3">
        <v>45.7</v>
      </c>
      <c r="K32" s="1">
        <f t="shared" si="0"/>
        <v>141.19999999999999</v>
      </c>
      <c r="M32" s="1">
        <v>31</v>
      </c>
      <c r="N32" s="1">
        <f t="shared" si="1"/>
        <v>0.98441277104115321</v>
      </c>
      <c r="O32" s="1">
        <f t="shared" si="2"/>
        <v>1.5587228958846788E-2</v>
      </c>
      <c r="P32" s="1">
        <f t="shared" si="3"/>
        <v>9.6771467058190952E-3</v>
      </c>
      <c r="Q32" s="1">
        <f t="shared" si="4"/>
        <v>5.9100822530276931E-3</v>
      </c>
      <c r="R32" s="1">
        <f t="shared" si="5"/>
        <v>41.997044490014787</v>
      </c>
      <c r="S32" s="1" t="b">
        <f t="shared" si="6"/>
        <v>0</v>
      </c>
      <c r="T32" s="1">
        <f t="shared" si="7"/>
        <v>41.997044490014787</v>
      </c>
    </row>
    <row r="33" spans="2:20">
      <c r="B33" s="3" t="s">
        <v>58</v>
      </c>
      <c r="C33" s="1">
        <v>210</v>
      </c>
      <c r="D33" s="23">
        <v>6279</v>
      </c>
      <c r="E33" s="3">
        <v>49.7</v>
      </c>
      <c r="G33" s="3">
        <v>50.9</v>
      </c>
      <c r="I33" s="3">
        <v>48.6</v>
      </c>
      <c r="K33" s="1">
        <f t="shared" si="0"/>
        <v>149.19999999999999</v>
      </c>
      <c r="M33" s="1">
        <v>31</v>
      </c>
      <c r="N33" s="1">
        <f t="shared" si="1"/>
        <v>0.97507741722712094</v>
      </c>
      <c r="O33" s="1">
        <f t="shared" si="2"/>
        <v>2.4922582772879065E-2</v>
      </c>
      <c r="P33" s="1">
        <f t="shared" si="3"/>
        <v>1.8736585001786543E-2</v>
      </c>
      <c r="Q33" s="1">
        <f t="shared" si="4"/>
        <v>6.1859977710925218E-3</v>
      </c>
      <c r="R33" s="1">
        <f t="shared" si="5"/>
        <v>38.841880004689948</v>
      </c>
      <c r="S33" s="1" t="b">
        <f t="shared" si="6"/>
        <v>0</v>
      </c>
      <c r="T33" s="1">
        <f t="shared" si="7"/>
        <v>38.841880004689948</v>
      </c>
    </row>
    <row r="34" spans="2:20">
      <c r="B34" s="3" t="s">
        <v>57</v>
      </c>
      <c r="C34" s="1">
        <v>208</v>
      </c>
      <c r="D34" s="23">
        <v>4345</v>
      </c>
      <c r="E34" s="3">
        <v>48.8</v>
      </c>
      <c r="G34" s="3">
        <v>49.9</v>
      </c>
      <c r="I34" s="3">
        <v>46.7</v>
      </c>
      <c r="K34" s="1">
        <f t="shared" si="0"/>
        <v>145.39999999999998</v>
      </c>
      <c r="M34" s="1">
        <v>31</v>
      </c>
      <c r="N34" s="1">
        <f t="shared" si="1"/>
        <v>0.9782748240499386</v>
      </c>
      <c r="O34" s="1">
        <f t="shared" si="2"/>
        <v>2.1725175950061404E-2</v>
      </c>
      <c r="P34" s="1">
        <f t="shared" si="3"/>
        <v>1.3792023150213106E-2</v>
      </c>
      <c r="Q34" s="1">
        <f t="shared" si="4"/>
        <v>7.9331527998482976E-3</v>
      </c>
      <c r="R34" s="1">
        <f t="shared" si="5"/>
        <v>34.469548915340852</v>
      </c>
      <c r="S34" s="1" t="b">
        <f t="shared" si="6"/>
        <v>0</v>
      </c>
      <c r="T34" s="1">
        <f t="shared" si="7"/>
        <v>34.469548915340852</v>
      </c>
    </row>
    <row r="35" spans="2:20">
      <c r="B35" s="3" t="s">
        <v>61</v>
      </c>
      <c r="C35" s="1">
        <v>206</v>
      </c>
      <c r="D35" s="23">
        <v>6176</v>
      </c>
      <c r="E35" s="3">
        <v>45.4</v>
      </c>
      <c r="G35" s="3">
        <v>45.5</v>
      </c>
      <c r="I35" s="3">
        <v>44.1</v>
      </c>
      <c r="K35" s="1">
        <f t="shared" si="0"/>
        <v>135</v>
      </c>
      <c r="M35" s="1">
        <v>31</v>
      </c>
      <c r="N35" s="1">
        <f t="shared" si="1"/>
        <v>0.98899868811337077</v>
      </c>
      <c r="O35" s="1">
        <f t="shared" si="2"/>
        <v>1.1001311886629228E-2</v>
      </c>
      <c r="P35" s="1">
        <f t="shared" si="3"/>
        <v>5.5642811399507774E-3</v>
      </c>
      <c r="Q35" s="1">
        <f t="shared" si="4"/>
        <v>5.4370307466784507E-3</v>
      </c>
      <c r="R35" s="1">
        <f t="shared" si="5"/>
        <v>33.579101891486111</v>
      </c>
      <c r="S35" s="1" t="b">
        <f t="shared" si="6"/>
        <v>0</v>
      </c>
      <c r="T35" s="1">
        <f t="shared" si="7"/>
        <v>33.579101891486111</v>
      </c>
    </row>
    <row r="36" spans="2:20">
      <c r="B36" s="3" t="s">
        <v>81</v>
      </c>
      <c r="C36" s="1">
        <v>202</v>
      </c>
      <c r="D36" s="23">
        <v>1624</v>
      </c>
      <c r="E36" s="3">
        <v>47.8</v>
      </c>
      <c r="G36" s="3">
        <v>48.7</v>
      </c>
      <c r="I36" s="3">
        <v>45.5</v>
      </c>
      <c r="K36" s="1">
        <f t="shared" si="0"/>
        <v>142</v>
      </c>
      <c r="M36" s="1">
        <v>31</v>
      </c>
      <c r="N36" s="1">
        <f t="shared" si="1"/>
        <v>0.97353452698506504</v>
      </c>
      <c r="O36" s="1">
        <f t="shared" si="2"/>
        <v>2.6465473014934959E-2</v>
      </c>
      <c r="P36" s="1">
        <f t="shared" si="3"/>
        <v>1.0366013376386762E-2</v>
      </c>
      <c r="Q36" s="1">
        <f t="shared" si="4"/>
        <v>1.6099459638548197E-2</v>
      </c>
      <c r="R36" s="1">
        <f t="shared" si="5"/>
        <v>26.145522453002272</v>
      </c>
      <c r="S36" s="1" t="b">
        <f t="shared" si="6"/>
        <v>0</v>
      </c>
      <c r="T36" s="1">
        <f t="shared" si="7"/>
        <v>26.145522453002272</v>
      </c>
    </row>
    <row r="37" spans="2:20">
      <c r="B37" s="3" t="s">
        <v>54</v>
      </c>
      <c r="C37" s="1">
        <v>213</v>
      </c>
      <c r="D37" s="23">
        <v>22901</v>
      </c>
      <c r="E37" s="3">
        <v>49.3</v>
      </c>
      <c r="G37" s="3">
        <v>51.4</v>
      </c>
      <c r="I37" s="3">
        <v>47.3</v>
      </c>
      <c r="K37" s="1">
        <f t="shared" si="0"/>
        <v>148</v>
      </c>
      <c r="M37" s="1">
        <v>31</v>
      </c>
      <c r="N37" s="1">
        <f t="shared" si="1"/>
        <v>0.98199321545983986</v>
      </c>
      <c r="O37" s="1">
        <f t="shared" si="2"/>
        <v>1.8006784540160137E-2</v>
      </c>
      <c r="P37" s="1">
        <f t="shared" si="3"/>
        <v>1.7033367316443448E-2</v>
      </c>
      <c r="Q37" s="1">
        <f t="shared" si="4"/>
        <v>9.7341722371668826E-4</v>
      </c>
      <c r="R37" s="1">
        <f t="shared" si="5"/>
        <v>22.29222784033588</v>
      </c>
      <c r="S37" s="1" t="b">
        <f t="shared" si="6"/>
        <v>0</v>
      </c>
      <c r="T37" s="1">
        <f t="shared" si="7"/>
        <v>22.29222784033588</v>
      </c>
    </row>
    <row r="38" spans="2:20">
      <c r="B38" s="3" t="s">
        <v>28</v>
      </c>
      <c r="C38" s="1">
        <v>201</v>
      </c>
      <c r="D38" s="23">
        <v>2571</v>
      </c>
      <c r="E38" s="3">
        <v>43.9</v>
      </c>
      <c r="G38" s="3">
        <v>42.4</v>
      </c>
      <c r="I38" s="3">
        <v>42</v>
      </c>
      <c r="K38" s="1">
        <f t="shared" si="0"/>
        <v>128.30000000000001</v>
      </c>
      <c r="M38" s="1">
        <v>31</v>
      </c>
      <c r="N38" s="1">
        <f t="shared" si="1"/>
        <v>0.99049057490010328</v>
      </c>
      <c r="O38" s="1">
        <f t="shared" si="2"/>
        <v>9.5094250998967178E-3</v>
      </c>
      <c r="P38" s="1">
        <f t="shared" si="3"/>
        <v>2.9367172685097476E-3</v>
      </c>
      <c r="Q38" s="1">
        <f t="shared" si="4"/>
        <v>6.5727078313869702E-3</v>
      </c>
      <c r="R38" s="1">
        <f t="shared" si="5"/>
        <v>16.898431834495902</v>
      </c>
      <c r="S38" s="1" t="b">
        <f t="shared" si="6"/>
        <v>0</v>
      </c>
      <c r="T38" s="1">
        <f t="shared" si="7"/>
        <v>16.898431834495902</v>
      </c>
    </row>
    <row r="39" spans="2:20">
      <c r="B39" s="3" t="s">
        <v>70</v>
      </c>
      <c r="C39" s="1">
        <v>211</v>
      </c>
      <c r="D39" s="23">
        <v>6379</v>
      </c>
      <c r="E39" s="3">
        <v>46.7</v>
      </c>
      <c r="G39" s="3">
        <v>46.6</v>
      </c>
      <c r="I39" s="3">
        <v>45.5</v>
      </c>
      <c r="K39" s="1">
        <f t="shared" si="0"/>
        <v>138.80000000000001</v>
      </c>
      <c r="M39" s="1">
        <v>31</v>
      </c>
      <c r="N39" s="1">
        <f t="shared" si="1"/>
        <v>0.99007132157228483</v>
      </c>
      <c r="O39" s="1">
        <f t="shared" si="2"/>
        <v>9.9286784277151652E-3</v>
      </c>
      <c r="P39" s="1">
        <f t="shared" si="3"/>
        <v>7.8448435386422322E-3</v>
      </c>
      <c r="Q39" s="1">
        <f t="shared" si="4"/>
        <v>2.083834889072933E-3</v>
      </c>
      <c r="R39" s="1">
        <f t="shared" si="5"/>
        <v>13.292782757396239</v>
      </c>
      <c r="S39" s="1" t="b">
        <f t="shared" si="6"/>
        <v>0</v>
      </c>
      <c r="T39" s="1">
        <f t="shared" si="7"/>
        <v>13.292782757396239</v>
      </c>
    </row>
    <row r="40" spans="2:20">
      <c r="B40" s="3" t="s">
        <v>76</v>
      </c>
      <c r="C40" s="1">
        <v>212</v>
      </c>
      <c r="D40" s="23">
        <v>4551</v>
      </c>
      <c r="E40" s="3">
        <v>48.8</v>
      </c>
      <c r="G40" s="3">
        <v>49.5</v>
      </c>
      <c r="I40" s="3">
        <v>46.9</v>
      </c>
      <c r="K40" s="1">
        <f t="shared" si="0"/>
        <v>145.19999999999999</v>
      </c>
      <c r="M40" s="1">
        <v>31</v>
      </c>
      <c r="N40" s="1">
        <f t="shared" si="1"/>
        <v>0.98441277104115321</v>
      </c>
      <c r="O40" s="1">
        <f t="shared" si="2"/>
        <v>1.5587228958846788E-2</v>
      </c>
      <c r="P40" s="1">
        <f t="shared" si="3"/>
        <v>1.3566346688000497E-2</v>
      </c>
      <c r="Q40" s="1">
        <f t="shared" si="4"/>
        <v>2.0208822708462915E-3</v>
      </c>
      <c r="R40" s="1">
        <f t="shared" si="5"/>
        <v>9.1970352146214722</v>
      </c>
      <c r="S40" s="1" t="b">
        <f t="shared" si="6"/>
        <v>0</v>
      </c>
      <c r="T40" s="1">
        <f t="shared" si="7"/>
        <v>9.1970352146214722</v>
      </c>
    </row>
    <row r="41" spans="2:20">
      <c r="B41" s="3" t="s">
        <v>51</v>
      </c>
      <c r="C41" s="1">
        <v>213</v>
      </c>
      <c r="D41" s="23">
        <v>14199</v>
      </c>
      <c r="E41" s="3">
        <v>44</v>
      </c>
      <c r="G41" s="3">
        <v>44.5</v>
      </c>
      <c r="I41" s="3">
        <v>42.5</v>
      </c>
      <c r="K41" s="1">
        <f t="shared" ref="K41:K61" si="8">SUM(E41+G41+I41)</f>
        <v>131</v>
      </c>
      <c r="M41" s="1">
        <v>31</v>
      </c>
      <c r="N41" s="1">
        <f t="shared" ref="N41:N61" si="9">NORMDIST(C41,K41,M41,TRUE)</f>
        <v>0.99591740066526613</v>
      </c>
      <c r="O41" s="1">
        <f t="shared" ref="O41:O61" si="10">1-NORMDIST(C41,K41,M41,TRUE)</f>
        <v>4.0825993347338718E-3</v>
      </c>
      <c r="P41" s="1">
        <f t="shared" ref="P41:P61" si="11">1-NORMDIST($R$2,K41,M41,TRUE)</f>
        <v>3.8189846201077682E-3</v>
      </c>
      <c r="Q41" s="1">
        <f t="shared" ref="Q41:Q61" si="12">-1*(P41-O41)</f>
        <v>2.6361471462610364E-4</v>
      </c>
      <c r="R41" s="1">
        <f t="shared" ref="R41:R61" si="13">Q41*D41</f>
        <v>3.7430653329760455</v>
      </c>
      <c r="S41" s="1" t="b">
        <f t="shared" ref="S41:S61" si="14">IF(R41&lt;0,R41)</f>
        <v>0</v>
      </c>
      <c r="T41" s="1">
        <f t="shared" ref="T41:T61" si="15">IF(R41&gt;0,R41)</f>
        <v>3.7430653329760455</v>
      </c>
    </row>
    <row r="42" spans="2:20">
      <c r="B42" s="3" t="s">
        <v>29</v>
      </c>
      <c r="C42" s="1">
        <v>201</v>
      </c>
      <c r="D42" s="23">
        <v>1042</v>
      </c>
      <c r="E42" s="3">
        <v>40.299999999999997</v>
      </c>
      <c r="G42" s="3">
        <v>38.700000000000003</v>
      </c>
      <c r="I42" s="3">
        <v>39.799999999999997</v>
      </c>
      <c r="K42" s="1">
        <f t="shared" si="8"/>
        <v>118.8</v>
      </c>
      <c r="M42" s="1">
        <v>31</v>
      </c>
      <c r="N42" s="1">
        <f t="shared" si="9"/>
        <v>0.995994583742844</v>
      </c>
      <c r="O42" s="1">
        <f t="shared" si="10"/>
        <v>4.0054162571560026E-3</v>
      </c>
      <c r="P42" s="1">
        <f t="shared" si="11"/>
        <v>1.1021986032655473E-3</v>
      </c>
      <c r="Q42" s="1">
        <f t="shared" si="12"/>
        <v>2.9032176538904553E-3</v>
      </c>
      <c r="R42" s="1">
        <f t="shared" si="13"/>
        <v>3.0251527953538542</v>
      </c>
      <c r="S42" s="1" t="b">
        <f t="shared" si="14"/>
        <v>0</v>
      </c>
      <c r="T42" s="1">
        <f t="shared" si="15"/>
        <v>3.0251527953538542</v>
      </c>
    </row>
    <row r="43" spans="2:20">
      <c r="B43" s="3" t="s">
        <v>34</v>
      </c>
      <c r="C43" s="1">
        <v>214</v>
      </c>
      <c r="D43" s="23">
        <v>2206</v>
      </c>
      <c r="E43" s="3">
        <v>50.8</v>
      </c>
      <c r="G43" s="3">
        <v>50.7</v>
      </c>
      <c r="I43" s="3">
        <v>48.2</v>
      </c>
      <c r="K43" s="1">
        <f t="shared" si="8"/>
        <v>149.69999999999999</v>
      </c>
      <c r="M43" s="1">
        <v>31</v>
      </c>
      <c r="N43" s="1">
        <f t="shared" si="9"/>
        <v>0.98096933041270085</v>
      </c>
      <c r="O43" s="1">
        <f t="shared" si="10"/>
        <v>1.9030669587299154E-2</v>
      </c>
      <c r="P43" s="1">
        <f t="shared" si="11"/>
        <v>1.9487904753266339E-2</v>
      </c>
      <c r="Q43" s="1">
        <f t="shared" si="12"/>
        <v>-4.5723516596718472E-4</v>
      </c>
      <c r="R43" s="1">
        <f t="shared" si="13"/>
        <v>-1.0086607761236095</v>
      </c>
      <c r="S43" s="1">
        <f t="shared" si="14"/>
        <v>-1.0086607761236095</v>
      </c>
      <c r="T43" s="1" t="b">
        <f t="shared" si="15"/>
        <v>0</v>
      </c>
    </row>
    <row r="44" spans="2:20">
      <c r="B44" s="3" t="s">
        <v>59</v>
      </c>
      <c r="C44" s="1">
        <v>214</v>
      </c>
      <c r="D44" s="23">
        <v>9008</v>
      </c>
      <c r="E44" s="3">
        <v>50.2</v>
      </c>
      <c r="G44" s="3">
        <v>50.6</v>
      </c>
      <c r="I44" s="3">
        <v>48.3</v>
      </c>
      <c r="K44" s="1">
        <f t="shared" si="8"/>
        <v>149.10000000000002</v>
      </c>
      <c r="M44" s="1">
        <v>31</v>
      </c>
      <c r="N44" s="1">
        <f t="shared" si="9"/>
        <v>0.98184988529976813</v>
      </c>
      <c r="O44" s="1">
        <f t="shared" si="10"/>
        <v>1.8150114700231867E-2</v>
      </c>
      <c r="P44" s="1">
        <f t="shared" si="11"/>
        <v>1.858931674473141E-2</v>
      </c>
      <c r="Q44" s="1">
        <f t="shared" si="12"/>
        <v>-4.3920204449954259E-4</v>
      </c>
      <c r="R44" s="1">
        <f t="shared" si="13"/>
        <v>-3.9563320168518796</v>
      </c>
      <c r="S44" s="1">
        <f t="shared" si="14"/>
        <v>-3.9563320168518796</v>
      </c>
      <c r="T44" s="1" t="b">
        <f t="shared" si="15"/>
        <v>0</v>
      </c>
    </row>
    <row r="45" spans="2:20">
      <c r="B45" s="3" t="s">
        <v>43</v>
      </c>
      <c r="C45" s="1">
        <v>215</v>
      </c>
      <c r="D45" s="23">
        <v>7489</v>
      </c>
      <c r="E45" s="3">
        <v>44.3</v>
      </c>
      <c r="G45" s="3">
        <v>46.8</v>
      </c>
      <c r="I45" s="3">
        <v>42.9</v>
      </c>
      <c r="K45" s="1">
        <f t="shared" si="8"/>
        <v>134</v>
      </c>
      <c r="M45" s="1">
        <v>31</v>
      </c>
      <c r="N45" s="1">
        <f t="shared" si="9"/>
        <v>0.99551116404120965</v>
      </c>
      <c r="O45" s="1">
        <f t="shared" si="10"/>
        <v>4.4888359587903492E-3</v>
      </c>
      <c r="P45" s="1">
        <f t="shared" si="11"/>
        <v>5.0718213061786699E-3</v>
      </c>
      <c r="Q45" s="1">
        <f t="shared" si="12"/>
        <v>-5.8298534738832064E-4</v>
      </c>
      <c r="R45" s="1">
        <f t="shared" si="13"/>
        <v>-4.3659772665911332</v>
      </c>
      <c r="S45" s="1">
        <f t="shared" si="14"/>
        <v>-4.3659772665911332</v>
      </c>
      <c r="T45" s="1" t="b">
        <f t="shared" si="15"/>
        <v>0</v>
      </c>
    </row>
    <row r="46" spans="2:20">
      <c r="B46" s="3" t="s">
        <v>40</v>
      </c>
      <c r="C46" s="1">
        <v>215</v>
      </c>
      <c r="D46" s="23">
        <v>5883</v>
      </c>
      <c r="E46" s="3">
        <v>48.8</v>
      </c>
      <c r="G46" s="3">
        <v>46.6</v>
      </c>
      <c r="I46" s="3">
        <v>44.4</v>
      </c>
      <c r="K46" s="1">
        <f t="shared" si="8"/>
        <v>139.80000000000001</v>
      </c>
      <c r="M46" s="1">
        <v>31</v>
      </c>
      <c r="N46" s="1">
        <f t="shared" si="9"/>
        <v>0.99236279305780062</v>
      </c>
      <c r="O46" s="1">
        <f t="shared" si="10"/>
        <v>7.6372069421993816E-3</v>
      </c>
      <c r="P46" s="1">
        <f t="shared" si="11"/>
        <v>8.5675250470986786E-3</v>
      </c>
      <c r="Q46" s="1">
        <f t="shared" si="12"/>
        <v>-9.30318104899297E-4</v>
      </c>
      <c r="R46" s="1">
        <f t="shared" si="13"/>
        <v>-5.4730614111225639</v>
      </c>
      <c r="S46" s="1">
        <f t="shared" si="14"/>
        <v>-5.4730614111225639</v>
      </c>
      <c r="T46" s="1" t="b">
        <f t="shared" si="15"/>
        <v>0</v>
      </c>
    </row>
    <row r="47" spans="2:20">
      <c r="B47" s="3" t="s">
        <v>88</v>
      </c>
      <c r="C47" s="1">
        <v>223</v>
      </c>
      <c r="D47" s="23">
        <v>4261</v>
      </c>
      <c r="E47" s="3">
        <v>43.3</v>
      </c>
      <c r="G47" s="3">
        <v>43.1</v>
      </c>
      <c r="I47" s="3">
        <v>42.6</v>
      </c>
      <c r="K47" s="1">
        <f t="shared" si="8"/>
        <v>129</v>
      </c>
      <c r="M47" s="1">
        <v>31</v>
      </c>
      <c r="N47" s="1">
        <f t="shared" si="9"/>
        <v>0.99878634205533956</v>
      </c>
      <c r="O47" s="1">
        <f t="shared" si="10"/>
        <v>1.2136579446604401E-3</v>
      </c>
      <c r="P47" s="1">
        <f t="shared" si="11"/>
        <v>3.1457984276671569E-3</v>
      </c>
      <c r="Q47" s="1">
        <f t="shared" si="12"/>
        <v>-1.9321404830067168E-3</v>
      </c>
      <c r="R47" s="1">
        <f t="shared" si="13"/>
        <v>-8.2328505980916198</v>
      </c>
      <c r="S47" s="1">
        <f t="shared" si="14"/>
        <v>-8.2328505980916198</v>
      </c>
      <c r="T47" s="1" t="b">
        <f t="shared" si="15"/>
        <v>0</v>
      </c>
    </row>
    <row r="48" spans="2:20">
      <c r="B48" s="3" t="s">
        <v>64</v>
      </c>
      <c r="C48" s="1">
        <v>214</v>
      </c>
      <c r="D48" s="23">
        <v>44095</v>
      </c>
      <c r="E48" s="3">
        <v>46.2</v>
      </c>
      <c r="G48" s="3">
        <v>47.8</v>
      </c>
      <c r="I48" s="3">
        <v>45</v>
      </c>
      <c r="K48" s="1">
        <f t="shared" si="8"/>
        <v>139</v>
      </c>
      <c r="M48" s="1">
        <v>31</v>
      </c>
      <c r="N48" s="1">
        <f t="shared" si="9"/>
        <v>0.9922259674935644</v>
      </c>
      <c r="O48" s="1">
        <f t="shared" si="10"/>
        <v>7.774032506435602E-3</v>
      </c>
      <c r="P48" s="1">
        <f t="shared" si="11"/>
        <v>7.9849332033934406E-3</v>
      </c>
      <c r="Q48" s="1">
        <f t="shared" si="12"/>
        <v>-2.1090069695783864E-4</v>
      </c>
      <c r="R48" s="1">
        <f t="shared" si="13"/>
        <v>-9.2996662323558947</v>
      </c>
      <c r="S48" s="1">
        <f t="shared" si="14"/>
        <v>-9.2996662323558947</v>
      </c>
      <c r="T48" s="1" t="b">
        <f t="shared" si="15"/>
        <v>0</v>
      </c>
    </row>
    <row r="49" spans="2:21">
      <c r="B49" s="3" t="s">
        <v>68</v>
      </c>
      <c r="C49" s="1">
        <v>215</v>
      </c>
      <c r="D49" s="23">
        <v>16258</v>
      </c>
      <c r="E49" s="3">
        <v>48.3</v>
      </c>
      <c r="G49" s="3">
        <v>48.6</v>
      </c>
      <c r="I49" s="3">
        <v>46</v>
      </c>
      <c r="K49" s="1">
        <f t="shared" si="8"/>
        <v>142.9</v>
      </c>
      <c r="M49" s="1">
        <v>31</v>
      </c>
      <c r="N49" s="1">
        <f t="shared" si="9"/>
        <v>0.98998556084174616</v>
      </c>
      <c r="O49" s="1">
        <f t="shared" si="10"/>
        <v>1.0014439158253841E-2</v>
      </c>
      <c r="P49" s="1">
        <f t="shared" si="11"/>
        <v>1.1191731113294079E-2</v>
      </c>
      <c r="Q49" s="1">
        <f t="shared" si="12"/>
        <v>-1.1772919550402383E-3</v>
      </c>
      <c r="R49" s="1">
        <f t="shared" si="13"/>
        <v>-19.140412605044194</v>
      </c>
      <c r="S49" s="1">
        <f t="shared" si="14"/>
        <v>-19.140412605044194</v>
      </c>
      <c r="T49" s="1" t="b">
        <f t="shared" si="15"/>
        <v>0</v>
      </c>
    </row>
    <row r="50" spans="2:21">
      <c r="B50" s="3" t="s">
        <v>45</v>
      </c>
      <c r="C50" s="1">
        <v>214</v>
      </c>
      <c r="D50" s="23">
        <v>46058</v>
      </c>
      <c r="E50" s="3">
        <v>49.5</v>
      </c>
      <c r="G50" s="3">
        <v>51</v>
      </c>
      <c r="I50" s="3">
        <v>48.4</v>
      </c>
      <c r="K50" s="1">
        <f t="shared" si="8"/>
        <v>148.9</v>
      </c>
      <c r="M50" s="1">
        <v>31</v>
      </c>
      <c r="N50" s="1">
        <f t="shared" si="9"/>
        <v>0.98213557943718344</v>
      </c>
      <c r="O50" s="1">
        <f t="shared" si="10"/>
        <v>1.7864420562816563E-2</v>
      </c>
      <c r="P50" s="1">
        <f t="shared" si="11"/>
        <v>1.8297734950339706E-2</v>
      </c>
      <c r="Q50" s="1">
        <f t="shared" si="12"/>
        <v>-4.3331438752314266E-4</v>
      </c>
      <c r="R50" s="1">
        <f t="shared" si="13"/>
        <v>-19.957594060540906</v>
      </c>
      <c r="S50" s="1">
        <f t="shared" si="14"/>
        <v>-19.957594060540906</v>
      </c>
      <c r="T50" s="1" t="b">
        <f t="shared" si="15"/>
        <v>0</v>
      </c>
    </row>
    <row r="51" spans="2:21">
      <c r="B51" s="3" t="s">
        <v>42</v>
      </c>
      <c r="C51" s="1">
        <v>215</v>
      </c>
      <c r="D51" s="23">
        <v>37689</v>
      </c>
      <c r="E51" s="3">
        <v>47.2</v>
      </c>
      <c r="G51" s="3">
        <v>47.7</v>
      </c>
      <c r="I51" s="3">
        <v>46.7</v>
      </c>
      <c r="K51" s="1">
        <f t="shared" si="8"/>
        <v>141.60000000000002</v>
      </c>
      <c r="M51" s="1">
        <v>31</v>
      </c>
      <c r="N51" s="1">
        <f t="shared" si="9"/>
        <v>0.99105149277059845</v>
      </c>
      <c r="O51" s="1">
        <f t="shared" si="10"/>
        <v>8.9485072294015477E-3</v>
      </c>
      <c r="P51" s="1">
        <f t="shared" si="11"/>
        <v>1.0016412372820693E-2</v>
      </c>
      <c r="Q51" s="1">
        <f t="shared" si="12"/>
        <v>-1.0679051434191456E-3</v>
      </c>
      <c r="R51" s="1">
        <f t="shared" si="13"/>
        <v>-40.248276950324176</v>
      </c>
      <c r="S51" s="1">
        <f t="shared" si="14"/>
        <v>-40.248276950324176</v>
      </c>
      <c r="T51" s="1" t="b">
        <f t="shared" si="15"/>
        <v>0</v>
      </c>
    </row>
    <row r="52" spans="2:21">
      <c r="B52" s="3" t="s">
        <v>74</v>
      </c>
      <c r="C52" s="1">
        <v>215</v>
      </c>
      <c r="D52" s="23">
        <v>185502</v>
      </c>
      <c r="E52" s="3">
        <v>44</v>
      </c>
      <c r="G52" s="3">
        <v>46.7</v>
      </c>
      <c r="I52" s="3">
        <v>43.5</v>
      </c>
      <c r="K52" s="1">
        <f t="shared" si="8"/>
        <v>134.19999999999999</v>
      </c>
      <c r="M52" s="1">
        <v>31</v>
      </c>
      <c r="N52" s="1">
        <f t="shared" si="9"/>
        <v>0.99542571254934886</v>
      </c>
      <c r="O52" s="1">
        <f t="shared" si="10"/>
        <v>4.5742874506511377E-3</v>
      </c>
      <c r="P52" s="1">
        <f t="shared" si="11"/>
        <v>5.1670896070507011E-3</v>
      </c>
      <c r="Q52" s="1">
        <f t="shared" si="12"/>
        <v>-5.9280215639956335E-4</v>
      </c>
      <c r="R52" s="1">
        <f t="shared" si="13"/>
        <v>-109.96598561643179</v>
      </c>
      <c r="S52" s="1">
        <f t="shared" si="14"/>
        <v>-109.96598561643179</v>
      </c>
      <c r="T52" s="1" t="b">
        <f t="shared" si="15"/>
        <v>0</v>
      </c>
    </row>
    <row r="53" spans="2:21">
      <c r="B53" s="3" t="s">
        <v>69</v>
      </c>
      <c r="C53" s="1">
        <v>216</v>
      </c>
      <c r="D53" s="23">
        <v>78193</v>
      </c>
      <c r="E53" s="3">
        <v>46.7</v>
      </c>
      <c r="G53" s="3">
        <v>47.5</v>
      </c>
      <c r="I53" s="3">
        <v>45.6</v>
      </c>
      <c r="K53" s="1">
        <f t="shared" si="8"/>
        <v>139.80000000000001</v>
      </c>
      <c r="M53" s="1">
        <v>31</v>
      </c>
      <c r="N53" s="1">
        <f t="shared" si="9"/>
        <v>0.99301559614379276</v>
      </c>
      <c r="O53" s="1">
        <f t="shared" si="10"/>
        <v>6.9844038562072441E-3</v>
      </c>
      <c r="P53" s="1">
        <f t="shared" si="11"/>
        <v>8.5675250470986786E-3</v>
      </c>
      <c r="Q53" s="1">
        <f t="shared" si="12"/>
        <v>-1.5831211908914344E-3</v>
      </c>
      <c r="R53" s="1">
        <f t="shared" si="13"/>
        <v>-123.78899527937394</v>
      </c>
      <c r="S53" s="1">
        <f t="shared" si="14"/>
        <v>-123.78899527937394</v>
      </c>
      <c r="T53" s="1" t="b">
        <f t="shared" si="15"/>
        <v>0</v>
      </c>
    </row>
    <row r="54" spans="2:21">
      <c r="B54" s="3" t="s">
        <v>39</v>
      </c>
      <c r="C54" s="1">
        <v>219</v>
      </c>
      <c r="D54" s="23">
        <v>32846</v>
      </c>
      <c r="E54" s="3">
        <v>47.5</v>
      </c>
      <c r="G54" s="3">
        <v>48.1</v>
      </c>
      <c r="I54" s="3">
        <v>46.5</v>
      </c>
      <c r="K54" s="1">
        <f t="shared" si="8"/>
        <v>142.1</v>
      </c>
      <c r="M54" s="1">
        <v>31</v>
      </c>
      <c r="N54" s="1">
        <f t="shared" si="9"/>
        <v>0.99344275736676246</v>
      </c>
      <c r="O54" s="1">
        <f t="shared" si="10"/>
        <v>6.5572426332375366E-3</v>
      </c>
      <c r="P54" s="1">
        <f t="shared" si="11"/>
        <v>1.0455058301391817E-2</v>
      </c>
      <c r="Q54" s="1">
        <f t="shared" si="12"/>
        <v>-3.8978156681542808E-3</v>
      </c>
      <c r="R54" s="1">
        <f t="shared" si="13"/>
        <v>-128.02765343619552</v>
      </c>
      <c r="S54" s="1">
        <f t="shared" si="14"/>
        <v>-128.02765343619552</v>
      </c>
      <c r="T54" s="1" t="b">
        <f t="shared" si="15"/>
        <v>0</v>
      </c>
    </row>
    <row r="55" spans="2:21">
      <c r="B55" s="3" t="s">
        <v>78</v>
      </c>
      <c r="C55" s="1">
        <v>218</v>
      </c>
      <c r="D55" s="23">
        <v>32010</v>
      </c>
      <c r="E55" s="3">
        <v>49.1</v>
      </c>
      <c r="G55" s="3">
        <v>50</v>
      </c>
      <c r="I55" s="3">
        <v>46.9</v>
      </c>
      <c r="K55" s="1">
        <f t="shared" si="8"/>
        <v>146</v>
      </c>
      <c r="M55" s="1">
        <v>31</v>
      </c>
      <c r="N55" s="1">
        <f t="shared" si="9"/>
        <v>0.98989915426344599</v>
      </c>
      <c r="O55" s="1">
        <f t="shared" si="10"/>
        <v>1.0100845736554009E-2</v>
      </c>
      <c r="P55" s="1">
        <f t="shared" si="11"/>
        <v>1.4488582918263493E-2</v>
      </c>
      <c r="Q55" s="1">
        <f t="shared" si="12"/>
        <v>-4.3877371817094835E-3</v>
      </c>
      <c r="R55" s="1">
        <f t="shared" si="13"/>
        <v>-140.45146718652057</v>
      </c>
      <c r="S55" s="1">
        <f t="shared" si="14"/>
        <v>-140.45146718652057</v>
      </c>
      <c r="T55" s="1" t="b">
        <f t="shared" si="15"/>
        <v>0</v>
      </c>
    </row>
    <row r="56" spans="2:21">
      <c r="B56" s="3" t="s">
        <v>77</v>
      </c>
      <c r="C56" s="1">
        <v>218</v>
      </c>
      <c r="D56" s="23">
        <v>53610</v>
      </c>
      <c r="E56" s="3">
        <v>47</v>
      </c>
      <c r="G56" s="3">
        <v>47</v>
      </c>
      <c r="I56" s="3">
        <v>45.8</v>
      </c>
      <c r="K56" s="1">
        <f t="shared" si="8"/>
        <v>139.80000000000001</v>
      </c>
      <c r="M56" s="1">
        <v>31</v>
      </c>
      <c r="N56" s="1">
        <f t="shared" si="9"/>
        <v>0.99417513827181692</v>
      </c>
      <c r="O56" s="1">
        <f t="shared" si="10"/>
        <v>5.8248617281830839E-3</v>
      </c>
      <c r="P56" s="1">
        <f t="shared" si="11"/>
        <v>8.5675250470986786E-3</v>
      </c>
      <c r="Q56" s="1">
        <f t="shared" si="12"/>
        <v>-2.7426633189155947E-3</v>
      </c>
      <c r="R56" s="1">
        <f t="shared" si="13"/>
        <v>-147.03418052706502</v>
      </c>
      <c r="S56" s="1">
        <f t="shared" si="14"/>
        <v>-147.03418052706502</v>
      </c>
      <c r="T56" s="1" t="b">
        <f t="shared" si="15"/>
        <v>0</v>
      </c>
    </row>
    <row r="57" spans="2:21">
      <c r="B57" s="3" t="s">
        <v>52</v>
      </c>
      <c r="C57" s="1">
        <v>220</v>
      </c>
      <c r="D57" s="23">
        <v>44564</v>
      </c>
      <c r="E57" s="3">
        <v>46.4</v>
      </c>
      <c r="G57" s="3">
        <v>47</v>
      </c>
      <c r="I57" s="3">
        <v>45.6</v>
      </c>
      <c r="K57" s="1">
        <f t="shared" si="8"/>
        <v>139</v>
      </c>
      <c r="M57" s="1">
        <v>31</v>
      </c>
      <c r="N57" s="1">
        <f t="shared" si="9"/>
        <v>0.99551116404120965</v>
      </c>
      <c r="O57" s="1">
        <f t="shared" si="10"/>
        <v>4.4888359587903492E-3</v>
      </c>
      <c r="P57" s="1">
        <f t="shared" si="11"/>
        <v>7.9849332033934406E-3</v>
      </c>
      <c r="Q57" s="1">
        <f t="shared" si="12"/>
        <v>-3.4960972446030913E-3</v>
      </c>
      <c r="R57" s="1">
        <f t="shared" si="13"/>
        <v>-155.80007760849216</v>
      </c>
      <c r="S57" s="1">
        <f t="shared" si="14"/>
        <v>-155.80007760849216</v>
      </c>
      <c r="T57" s="1" t="b">
        <f t="shared" si="15"/>
        <v>0</v>
      </c>
    </row>
    <row r="58" spans="2:21">
      <c r="B58" s="3" t="s">
        <v>62</v>
      </c>
      <c r="C58" s="1">
        <v>217</v>
      </c>
      <c r="D58" s="23">
        <v>154941</v>
      </c>
      <c r="E58" s="3">
        <v>44.8</v>
      </c>
      <c r="G58" s="3">
        <v>46.2</v>
      </c>
      <c r="I58" s="3">
        <v>43.2</v>
      </c>
      <c r="K58" s="1">
        <f t="shared" si="8"/>
        <v>134.19999999999999</v>
      </c>
      <c r="M58" s="1">
        <v>31</v>
      </c>
      <c r="N58" s="1">
        <f t="shared" si="9"/>
        <v>0.99621835425824379</v>
      </c>
      <c r="O58" s="1">
        <f t="shared" si="10"/>
        <v>3.7816457417562122E-3</v>
      </c>
      <c r="P58" s="1">
        <f t="shared" si="11"/>
        <v>5.1670896070507011E-3</v>
      </c>
      <c r="Q58" s="1">
        <f t="shared" si="12"/>
        <v>-1.3854438652944889E-3</v>
      </c>
      <c r="R58" s="1">
        <f t="shared" si="13"/>
        <v>-214.6620579325934</v>
      </c>
      <c r="S58" s="1">
        <f t="shared" si="14"/>
        <v>-214.6620579325934</v>
      </c>
      <c r="T58" s="1" t="b">
        <f t="shared" si="15"/>
        <v>0</v>
      </c>
    </row>
    <row r="59" spans="2:21">
      <c r="B59" s="3" t="s">
        <v>60</v>
      </c>
      <c r="C59" s="1">
        <v>221</v>
      </c>
      <c r="D59" s="23">
        <v>71081</v>
      </c>
      <c r="E59" s="3">
        <v>46.8</v>
      </c>
      <c r="G59" s="3">
        <v>48.6</v>
      </c>
      <c r="I59" s="3">
        <v>46.1</v>
      </c>
      <c r="K59" s="1">
        <f t="shared" si="8"/>
        <v>141.5</v>
      </c>
      <c r="M59" s="1">
        <v>31</v>
      </c>
      <c r="N59" s="1">
        <f t="shared" si="9"/>
        <v>0.99483401114005332</v>
      </c>
      <c r="O59" s="1">
        <f t="shared" si="10"/>
        <v>5.1659888599466797E-3</v>
      </c>
      <c r="P59" s="1">
        <f t="shared" si="11"/>
        <v>9.9306368834799486E-3</v>
      </c>
      <c r="Q59" s="1">
        <f t="shared" si="12"/>
        <v>-4.7646480235332689E-3</v>
      </c>
      <c r="R59" s="1">
        <f t="shared" si="13"/>
        <v>-338.67594616076826</v>
      </c>
      <c r="S59" s="1">
        <f t="shared" si="14"/>
        <v>-338.67594616076826</v>
      </c>
      <c r="T59" s="1" t="b">
        <f t="shared" si="15"/>
        <v>0</v>
      </c>
    </row>
    <row r="60" spans="2:21">
      <c r="B60" t="s">
        <v>89</v>
      </c>
      <c r="C60" s="1">
        <v>223</v>
      </c>
      <c r="D60" s="23">
        <v>51940</v>
      </c>
      <c r="E60" s="3">
        <v>48.4</v>
      </c>
      <c r="G60" s="3">
        <v>50.1</v>
      </c>
      <c r="I60" s="3">
        <v>47</v>
      </c>
      <c r="K60" s="1">
        <f t="shared" si="8"/>
        <v>145.5</v>
      </c>
      <c r="M60" s="1">
        <v>31</v>
      </c>
      <c r="N60" s="1">
        <f t="shared" si="9"/>
        <v>0.99379033467422384</v>
      </c>
      <c r="O60" s="1">
        <f t="shared" si="10"/>
        <v>6.2096653257761592E-3</v>
      </c>
      <c r="P60" s="1">
        <f t="shared" si="11"/>
        <v>1.390607058811355E-2</v>
      </c>
      <c r="Q60" s="1">
        <f t="shared" si="12"/>
        <v>-7.6964052623373913E-3</v>
      </c>
      <c r="R60" s="1">
        <f t="shared" si="13"/>
        <v>-399.75128932580412</v>
      </c>
      <c r="S60" s="1">
        <f t="shared" si="14"/>
        <v>-399.75128932580412</v>
      </c>
      <c r="T60" s="1" t="b">
        <f t="shared" si="15"/>
        <v>0</v>
      </c>
    </row>
    <row r="61" spans="2:21">
      <c r="B61" s="3" t="s">
        <v>37</v>
      </c>
      <c r="C61" s="1">
        <v>219</v>
      </c>
      <c r="D61" s="23">
        <v>175882</v>
      </c>
      <c r="E61" s="3">
        <v>46.5</v>
      </c>
      <c r="G61" s="3">
        <v>48</v>
      </c>
      <c r="I61" s="3">
        <v>45.9</v>
      </c>
      <c r="K61" s="1">
        <f t="shared" si="8"/>
        <v>140.4</v>
      </c>
      <c r="M61" s="1">
        <v>31</v>
      </c>
      <c r="N61" s="1">
        <f t="shared" si="9"/>
        <v>0.99438539502957479</v>
      </c>
      <c r="O61" s="1">
        <f t="shared" si="10"/>
        <v>5.6146049704252077E-3</v>
      </c>
      <c r="P61" s="1">
        <f t="shared" si="11"/>
        <v>9.0286225837372669E-3</v>
      </c>
      <c r="Q61" s="1">
        <f t="shared" si="12"/>
        <v>-3.4140176133120592E-3</v>
      </c>
      <c r="R61" s="1">
        <f t="shared" si="13"/>
        <v>-600.46424586455157</v>
      </c>
      <c r="S61" s="1">
        <f t="shared" si="14"/>
        <v>-600.46424586455157</v>
      </c>
      <c r="T61" s="1" t="b">
        <f t="shared" si="15"/>
        <v>0</v>
      </c>
    </row>
    <row r="63" spans="2:21">
      <c r="R63" s="1" t="s">
        <v>31</v>
      </c>
      <c r="S63" s="1">
        <f>SUM(S9:S61)</f>
        <v>-2470.3047308548425</v>
      </c>
      <c r="T63" s="1">
        <f>SUM(T9:T61)</f>
        <v>2470.304731017703</v>
      </c>
      <c r="U63" s="1">
        <f>S63+T63</f>
        <v>1.6286048776237294E-7</v>
      </c>
    </row>
    <row r="64" spans="2:21">
      <c r="S64" s="1" t="s">
        <v>9</v>
      </c>
      <c r="T64" s="1">
        <f>T63/16000</f>
        <v>0.15439404568860643</v>
      </c>
    </row>
  </sheetData>
  <sortState ref="B9:T61">
    <sortCondition descending="1" ref="R9:R6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4"/>
  <sheetViews>
    <sheetView topLeftCell="A6" workbookViewId="0">
      <selection activeCell="B9" sqref="B9:C61"/>
    </sheetView>
  </sheetViews>
  <sheetFormatPr baseColWidth="10" defaultRowHeight="13" x14ac:dyDescent="0"/>
  <cols>
    <col min="1" max="2" width="10.7109375" style="1"/>
    <col min="3" max="5" width="10.85546875" style="1" bestFit="1" customWidth="1"/>
    <col min="6" max="6" width="10.7109375" style="1"/>
    <col min="7" max="7" width="10.85546875" style="1" bestFit="1" customWidth="1"/>
    <col min="8" max="8" width="10.7109375" style="1"/>
    <col min="9" max="9" width="10.85546875" style="1" bestFit="1" customWidth="1"/>
    <col min="10" max="10" width="10.7109375" style="1"/>
    <col min="11" max="11" width="10.85546875" style="1" bestFit="1" customWidth="1"/>
    <col min="12" max="12" width="10.7109375" style="1"/>
    <col min="13" max="20" width="10.85546875" style="1" bestFit="1" customWidth="1"/>
    <col min="21" max="21" width="13.85546875" style="1" bestFit="1" customWidth="1"/>
    <col min="22" max="22" width="10.7109375" style="1"/>
    <col min="23" max="23" width="10.85546875" style="1" bestFit="1" customWidth="1"/>
    <col min="24" max="16384" width="10.7109375" style="1"/>
  </cols>
  <sheetData>
    <row r="2" spans="2:23">
      <c r="Q2" s="5" t="s">
        <v>32</v>
      </c>
      <c r="R2" s="5">
        <v>213.48919239000537</v>
      </c>
      <c r="U2" s="7" t="s">
        <v>23</v>
      </c>
      <c r="V2" s="8"/>
      <c r="W2" s="9">
        <f>COUNT(T9:T59)</f>
        <v>35</v>
      </c>
    </row>
    <row r="3" spans="2:23">
      <c r="U3" s="10" t="s">
        <v>24</v>
      </c>
      <c r="V3" s="11"/>
      <c r="W3" s="12">
        <f>AVERAGE(T9:T59)</f>
        <v>73.633697487716915</v>
      </c>
    </row>
    <row r="4" spans="2:23">
      <c r="U4" s="10" t="s">
        <v>25</v>
      </c>
      <c r="V4" s="11"/>
      <c r="W4" s="13">
        <f>COUNT(S9:S59)</f>
        <v>16</v>
      </c>
    </row>
    <row r="5" spans="2:23">
      <c r="B5" s="14"/>
      <c r="U5" s="15" t="s">
        <v>26</v>
      </c>
      <c r="V5" s="16"/>
      <c r="W5" s="17">
        <f>AVERAGE(S9:S59)</f>
        <v>-102.68109567874698</v>
      </c>
    </row>
    <row r="6" spans="2:23">
      <c r="B6" s="14"/>
    </row>
    <row r="7" spans="2:23">
      <c r="B7" s="14"/>
      <c r="C7" s="18"/>
      <c r="D7" s="18"/>
      <c r="E7" s="18" t="s">
        <v>10</v>
      </c>
      <c r="F7" s="18" t="s">
        <v>11</v>
      </c>
      <c r="G7" s="18" t="s">
        <v>10</v>
      </c>
      <c r="H7" s="18" t="s">
        <v>11</v>
      </c>
      <c r="I7" s="18" t="s">
        <v>10</v>
      </c>
      <c r="J7" s="18" t="s">
        <v>11</v>
      </c>
      <c r="K7" s="18" t="s">
        <v>10</v>
      </c>
      <c r="L7" s="18" t="s">
        <v>11</v>
      </c>
      <c r="M7" s="18" t="s">
        <v>12</v>
      </c>
      <c r="O7" s="1" t="s">
        <v>4</v>
      </c>
      <c r="P7" s="1" t="s">
        <v>3</v>
      </c>
      <c r="Q7" s="1" t="s">
        <v>5</v>
      </c>
      <c r="R7" s="1" t="s">
        <v>6</v>
      </c>
      <c r="S7" s="1" t="s">
        <v>7</v>
      </c>
      <c r="T7" s="1" t="s">
        <v>8</v>
      </c>
    </row>
    <row r="8" spans="2:23">
      <c r="B8" s="6" t="s">
        <v>27</v>
      </c>
      <c r="C8" s="18" t="s">
        <v>15</v>
      </c>
      <c r="D8" s="18" t="s">
        <v>14</v>
      </c>
      <c r="E8" s="19" t="s">
        <v>16</v>
      </c>
      <c r="F8" s="19" t="s">
        <v>16</v>
      </c>
      <c r="G8" s="20" t="s">
        <v>17</v>
      </c>
      <c r="H8" s="20" t="s">
        <v>17</v>
      </c>
      <c r="I8" s="21" t="s">
        <v>18</v>
      </c>
      <c r="J8" s="21" t="s">
        <v>18</v>
      </c>
      <c r="K8" s="22" t="s">
        <v>19</v>
      </c>
      <c r="L8" s="22" t="s">
        <v>19</v>
      </c>
      <c r="M8" s="18" t="s">
        <v>20</v>
      </c>
    </row>
    <row r="9" spans="2:23">
      <c r="B9" s="3" t="s">
        <v>80</v>
      </c>
      <c r="C9" s="14">
        <v>207</v>
      </c>
      <c r="D9" s="23">
        <v>20679</v>
      </c>
      <c r="E9" s="3">
        <v>49.6</v>
      </c>
      <c r="G9" s="3">
        <v>52.2</v>
      </c>
      <c r="I9" s="3">
        <v>48.3</v>
      </c>
      <c r="K9" s="1">
        <f t="shared" ref="K9:K40" si="0">SUM(E9+G9+I9)</f>
        <v>150.10000000000002</v>
      </c>
      <c r="M9" s="1">
        <v>31</v>
      </c>
      <c r="N9" s="1">
        <f t="shared" ref="N9:N40" si="1">NORMDIST(C9,K9,M9,TRUE)</f>
        <v>0.96678298662430096</v>
      </c>
      <c r="O9" s="1">
        <f t="shared" ref="O9:O40" si="2">1-NORMDIST(C9,K9,M9,TRUE)</f>
        <v>3.3217013375699045E-2</v>
      </c>
      <c r="P9" s="1">
        <f t="shared" ref="P9:P40" si="3">1-NORMDIST($R$2,K9,M9,TRUE)</f>
        <v>2.0436665688309819E-2</v>
      </c>
      <c r="Q9" s="1">
        <f t="shared" ref="Q9:Q40" si="4">-1*(P9-O9)</f>
        <v>1.2780347687389226E-2</v>
      </c>
      <c r="R9" s="1">
        <f t="shared" ref="R9:R40" si="5">Q9*D9</f>
        <v>264.28480982752183</v>
      </c>
      <c r="S9" s="1" t="b">
        <f t="shared" ref="S9:S40" si="6">IF(R9&lt;0,R9)</f>
        <v>0</v>
      </c>
      <c r="T9" s="1">
        <f t="shared" ref="T9:T40" si="7">IF(R9&gt;0,R9)</f>
        <v>264.28480982752183</v>
      </c>
    </row>
    <row r="10" spans="2:23">
      <c r="B10" s="3" t="s">
        <v>53</v>
      </c>
      <c r="C10" s="14">
        <v>209</v>
      </c>
      <c r="D10" s="23">
        <v>35519</v>
      </c>
      <c r="E10" s="3">
        <v>47.7</v>
      </c>
      <c r="G10" s="3">
        <v>49.4</v>
      </c>
      <c r="I10" s="3">
        <v>46.3</v>
      </c>
      <c r="K10" s="1">
        <f t="shared" si="0"/>
        <v>143.39999999999998</v>
      </c>
      <c r="M10" s="1">
        <v>31</v>
      </c>
      <c r="N10" s="1">
        <f t="shared" si="1"/>
        <v>0.98283308254337742</v>
      </c>
      <c r="O10" s="1">
        <f t="shared" si="2"/>
        <v>1.7166917456622577E-2</v>
      </c>
      <c r="P10" s="1">
        <f t="shared" si="3"/>
        <v>1.1881434036461691E-2</v>
      </c>
      <c r="Q10" s="1">
        <f t="shared" si="4"/>
        <v>5.2854834201608858E-3</v>
      </c>
      <c r="R10" s="1">
        <f t="shared" si="5"/>
        <v>187.7350856006945</v>
      </c>
      <c r="S10" s="1" t="b">
        <f t="shared" si="6"/>
        <v>0</v>
      </c>
      <c r="T10" s="1">
        <f t="shared" si="7"/>
        <v>187.7350856006945</v>
      </c>
    </row>
    <row r="11" spans="2:23">
      <c r="B11" s="3" t="s">
        <v>41</v>
      </c>
      <c r="C11" s="14">
        <v>211</v>
      </c>
      <c r="D11" s="23">
        <v>68440</v>
      </c>
      <c r="E11" s="3">
        <v>47.3</v>
      </c>
      <c r="G11" s="3">
        <v>48.7</v>
      </c>
      <c r="I11" s="3">
        <v>45.9</v>
      </c>
      <c r="K11" s="1">
        <f t="shared" si="0"/>
        <v>141.9</v>
      </c>
      <c r="M11" s="1">
        <v>31</v>
      </c>
      <c r="N11" s="1">
        <f t="shared" si="1"/>
        <v>0.98709412073055602</v>
      </c>
      <c r="O11" s="1">
        <f t="shared" si="2"/>
        <v>1.2905879269443976E-2</v>
      </c>
      <c r="P11" s="1">
        <f t="shared" si="3"/>
        <v>1.0462671706328197E-2</v>
      </c>
      <c r="Q11" s="1">
        <f t="shared" si="4"/>
        <v>2.443207563115779E-3</v>
      </c>
      <c r="R11" s="1">
        <f t="shared" si="5"/>
        <v>167.2131256196439</v>
      </c>
      <c r="S11" s="1" t="b">
        <f t="shared" si="6"/>
        <v>0</v>
      </c>
      <c r="T11" s="1">
        <f t="shared" si="7"/>
        <v>167.2131256196439</v>
      </c>
    </row>
    <row r="12" spans="2:23">
      <c r="B12" s="3" t="s">
        <v>66</v>
      </c>
      <c r="C12" s="14">
        <v>211</v>
      </c>
      <c r="D12" s="23">
        <v>54235</v>
      </c>
      <c r="E12" s="3">
        <v>48.1</v>
      </c>
      <c r="G12" s="3">
        <v>50.1</v>
      </c>
      <c r="I12" s="3">
        <v>46.6</v>
      </c>
      <c r="K12" s="1">
        <f t="shared" si="0"/>
        <v>144.80000000000001</v>
      </c>
      <c r="M12" s="1">
        <v>31</v>
      </c>
      <c r="N12" s="1">
        <f t="shared" si="1"/>
        <v>0.98363924685947768</v>
      </c>
      <c r="O12" s="1">
        <f t="shared" si="2"/>
        <v>1.6360753140522322E-2</v>
      </c>
      <c r="P12" s="1">
        <f t="shared" si="3"/>
        <v>1.3353272724977217E-2</v>
      </c>
      <c r="Q12" s="1">
        <f t="shared" si="4"/>
        <v>3.0074804155451051E-3</v>
      </c>
      <c r="R12" s="1">
        <f t="shared" si="5"/>
        <v>163.11070033708879</v>
      </c>
      <c r="S12" s="1" t="b">
        <f t="shared" si="6"/>
        <v>0</v>
      </c>
      <c r="T12" s="1">
        <f t="shared" si="7"/>
        <v>163.11070033708879</v>
      </c>
    </row>
    <row r="13" spans="2:23">
      <c r="B13" s="3" t="s">
        <v>36</v>
      </c>
      <c r="C13" s="14">
        <v>203</v>
      </c>
      <c r="D13" s="23">
        <v>6524</v>
      </c>
      <c r="E13" s="3">
        <v>49.6</v>
      </c>
      <c r="G13" s="3">
        <v>51.3</v>
      </c>
      <c r="I13" s="3">
        <v>49.2</v>
      </c>
      <c r="K13" s="1">
        <f t="shared" si="0"/>
        <v>150.10000000000002</v>
      </c>
      <c r="M13" s="1">
        <v>31</v>
      </c>
      <c r="N13" s="1">
        <f t="shared" si="1"/>
        <v>0.95603798600061973</v>
      </c>
      <c r="O13" s="1">
        <f t="shared" si="2"/>
        <v>4.3962013999380267E-2</v>
      </c>
      <c r="P13" s="1">
        <f t="shared" si="3"/>
        <v>2.0436665688309819E-2</v>
      </c>
      <c r="Q13" s="1">
        <f t="shared" si="4"/>
        <v>2.3525348311070449E-2</v>
      </c>
      <c r="R13" s="1">
        <f t="shared" si="5"/>
        <v>153.47937238142362</v>
      </c>
      <c r="S13" s="1" t="b">
        <f t="shared" si="6"/>
        <v>0</v>
      </c>
      <c r="T13" s="1">
        <f t="shared" si="7"/>
        <v>153.47937238142362</v>
      </c>
    </row>
    <row r="14" spans="2:23">
      <c r="B14" s="3" t="s">
        <v>63</v>
      </c>
      <c r="C14" s="14">
        <v>202</v>
      </c>
      <c r="D14" s="23">
        <v>7468</v>
      </c>
      <c r="E14" s="3">
        <v>46.8</v>
      </c>
      <c r="G14" s="3">
        <v>48.6</v>
      </c>
      <c r="I14" s="3">
        <v>45.6</v>
      </c>
      <c r="K14" s="1">
        <f t="shared" si="0"/>
        <v>141</v>
      </c>
      <c r="M14" s="1">
        <v>31</v>
      </c>
      <c r="N14" s="1">
        <f t="shared" si="1"/>
        <v>0.97545113094950819</v>
      </c>
      <c r="O14" s="1">
        <f t="shared" si="2"/>
        <v>2.4548869050491806E-2</v>
      </c>
      <c r="P14" s="1">
        <f t="shared" si="3"/>
        <v>9.6842633767388886E-3</v>
      </c>
      <c r="Q14" s="1">
        <f t="shared" si="4"/>
        <v>1.4864605673752918E-2</v>
      </c>
      <c r="R14" s="1">
        <f t="shared" si="5"/>
        <v>111.00887517158679</v>
      </c>
      <c r="S14" s="1" t="b">
        <f t="shared" si="6"/>
        <v>0</v>
      </c>
      <c r="T14" s="1">
        <f t="shared" si="7"/>
        <v>111.00887517158679</v>
      </c>
    </row>
    <row r="15" spans="2:23">
      <c r="B15" s="3" t="s">
        <v>67</v>
      </c>
      <c r="C15" s="14">
        <v>207</v>
      </c>
      <c r="D15" s="23">
        <v>7874</v>
      </c>
      <c r="E15" s="3">
        <v>50.6</v>
      </c>
      <c r="G15" s="3">
        <v>51.5</v>
      </c>
      <c r="I15" s="3">
        <v>49.5</v>
      </c>
      <c r="K15" s="1">
        <f t="shared" si="0"/>
        <v>151.6</v>
      </c>
      <c r="M15" s="1">
        <v>31</v>
      </c>
      <c r="N15" s="1">
        <f t="shared" si="1"/>
        <v>0.9630390756079068</v>
      </c>
      <c r="O15" s="1">
        <f t="shared" si="2"/>
        <v>3.6960924392093197E-2</v>
      </c>
      <c r="P15" s="1">
        <f t="shared" si="3"/>
        <v>2.2943810421619859E-2</v>
      </c>
      <c r="Q15" s="1">
        <f t="shared" si="4"/>
        <v>1.4017113970473338E-2</v>
      </c>
      <c r="R15" s="1">
        <f t="shared" si="5"/>
        <v>110.37075540350706</v>
      </c>
      <c r="S15" s="1" t="b">
        <f t="shared" si="6"/>
        <v>0</v>
      </c>
      <c r="T15" s="1">
        <f t="shared" si="7"/>
        <v>110.37075540350706</v>
      </c>
    </row>
    <row r="16" spans="2:23">
      <c r="B16" s="3" t="s">
        <v>75</v>
      </c>
      <c r="C16" s="14">
        <v>206</v>
      </c>
      <c r="D16" s="23">
        <v>4814</v>
      </c>
      <c r="E16" s="3">
        <v>52.4</v>
      </c>
      <c r="G16" s="3">
        <v>53.4</v>
      </c>
      <c r="I16" s="3">
        <v>50.5</v>
      </c>
      <c r="K16" s="1">
        <f t="shared" si="0"/>
        <v>156.30000000000001</v>
      </c>
      <c r="M16" s="1">
        <v>31</v>
      </c>
      <c r="N16" s="1">
        <f t="shared" si="1"/>
        <v>0.94555759503454129</v>
      </c>
      <c r="O16" s="1">
        <f t="shared" si="2"/>
        <v>5.4442404965458713E-2</v>
      </c>
      <c r="P16" s="1">
        <f t="shared" si="3"/>
        <v>3.253239774876715E-2</v>
      </c>
      <c r="Q16" s="1">
        <f t="shared" si="4"/>
        <v>2.1910007216691563E-2</v>
      </c>
      <c r="R16" s="1">
        <f t="shared" si="5"/>
        <v>105.47477474115318</v>
      </c>
      <c r="S16" s="1" t="b">
        <f t="shared" si="6"/>
        <v>0</v>
      </c>
      <c r="T16" s="1">
        <f t="shared" si="7"/>
        <v>105.47477474115318</v>
      </c>
    </row>
    <row r="17" spans="2:20">
      <c r="B17" s="3" t="s">
        <v>50</v>
      </c>
      <c r="C17" s="14">
        <v>207</v>
      </c>
      <c r="D17" s="23">
        <v>12340</v>
      </c>
      <c r="E17" s="3">
        <v>47.5</v>
      </c>
      <c r="G17" s="3">
        <v>48.6</v>
      </c>
      <c r="I17" s="3">
        <v>47.6</v>
      </c>
      <c r="K17" s="1">
        <f t="shared" si="0"/>
        <v>143.69999999999999</v>
      </c>
      <c r="M17" s="1">
        <v>31</v>
      </c>
      <c r="N17" s="1">
        <f t="shared" si="1"/>
        <v>0.97942103430358818</v>
      </c>
      <c r="O17" s="1">
        <f t="shared" si="2"/>
        <v>2.0578965696411822E-2</v>
      </c>
      <c r="P17" s="1">
        <f t="shared" si="3"/>
        <v>1.2184402175061115E-2</v>
      </c>
      <c r="Q17" s="1">
        <f t="shared" si="4"/>
        <v>8.3945635213507064E-3</v>
      </c>
      <c r="R17" s="1">
        <f t="shared" si="5"/>
        <v>103.58891385346772</v>
      </c>
      <c r="S17" s="1" t="b">
        <f t="shared" si="6"/>
        <v>0</v>
      </c>
      <c r="T17" s="1">
        <f t="shared" si="7"/>
        <v>103.58891385346772</v>
      </c>
    </row>
    <row r="18" spans="2:20">
      <c r="B18" s="3" t="s">
        <v>55</v>
      </c>
      <c r="C18" s="14">
        <v>203</v>
      </c>
      <c r="D18" s="23">
        <v>5995</v>
      </c>
      <c r="E18" s="3">
        <v>47.9</v>
      </c>
      <c r="G18" s="3">
        <v>48.2</v>
      </c>
      <c r="I18" s="3">
        <v>48.5</v>
      </c>
      <c r="K18" s="1">
        <f t="shared" si="0"/>
        <v>144.6</v>
      </c>
      <c r="M18" s="1">
        <v>31</v>
      </c>
      <c r="N18" s="1">
        <f t="shared" si="1"/>
        <v>0.97020878442947034</v>
      </c>
      <c r="O18" s="1">
        <f t="shared" si="2"/>
        <v>2.9791215570529661E-2</v>
      </c>
      <c r="P18" s="1">
        <f t="shared" si="3"/>
        <v>1.3133815038463337E-2</v>
      </c>
      <c r="Q18" s="1">
        <f t="shared" si="4"/>
        <v>1.6657400532066324E-2</v>
      </c>
      <c r="R18" s="1">
        <f t="shared" si="5"/>
        <v>99.861116189737615</v>
      </c>
      <c r="S18" s="1" t="b">
        <f t="shared" si="6"/>
        <v>0</v>
      </c>
      <c r="T18" s="1">
        <f t="shared" si="7"/>
        <v>99.861116189737615</v>
      </c>
    </row>
    <row r="19" spans="2:20">
      <c r="B19" s="3" t="s">
        <v>47</v>
      </c>
      <c r="C19" s="14">
        <v>209</v>
      </c>
      <c r="D19" s="23">
        <v>8830</v>
      </c>
      <c r="E19" s="3">
        <v>50.9</v>
      </c>
      <c r="G19" s="3">
        <v>53.6</v>
      </c>
      <c r="I19" s="3">
        <v>49.6</v>
      </c>
      <c r="K19" s="1">
        <f t="shared" si="0"/>
        <v>154.1</v>
      </c>
      <c r="M19" s="1">
        <v>31</v>
      </c>
      <c r="N19" s="1">
        <f t="shared" si="1"/>
        <v>0.9617169669376463</v>
      </c>
      <c r="O19" s="1">
        <f t="shared" si="2"/>
        <v>3.82830330623537E-2</v>
      </c>
      <c r="P19" s="1">
        <f t="shared" si="3"/>
        <v>2.7696526800505716E-2</v>
      </c>
      <c r="Q19" s="1">
        <f t="shared" si="4"/>
        <v>1.0586506261847983E-2</v>
      </c>
      <c r="R19" s="1">
        <f t="shared" si="5"/>
        <v>93.478850292117698</v>
      </c>
      <c r="S19" s="1" t="b">
        <f t="shared" si="6"/>
        <v>0</v>
      </c>
      <c r="T19" s="1">
        <f t="shared" si="7"/>
        <v>93.478850292117698</v>
      </c>
    </row>
    <row r="20" spans="2:20">
      <c r="B20" s="3" t="s">
        <v>49</v>
      </c>
      <c r="C20" s="14">
        <v>209</v>
      </c>
      <c r="D20" s="23">
        <v>12013</v>
      </c>
      <c r="E20" s="3">
        <v>49.8</v>
      </c>
      <c r="G20" s="3">
        <v>50.7</v>
      </c>
      <c r="I20" s="3">
        <v>48.5</v>
      </c>
      <c r="K20" s="1">
        <f t="shared" si="0"/>
        <v>149</v>
      </c>
      <c r="M20" s="1">
        <v>31</v>
      </c>
      <c r="N20" s="1">
        <f t="shared" si="1"/>
        <v>0.97353452698506504</v>
      </c>
      <c r="O20" s="1">
        <f t="shared" si="2"/>
        <v>2.6465473014934959E-2</v>
      </c>
      <c r="P20" s="1">
        <f t="shared" si="3"/>
        <v>1.8749171502328354E-2</v>
      </c>
      <c r="Q20" s="1">
        <f t="shared" si="4"/>
        <v>7.7163015126066048E-3</v>
      </c>
      <c r="R20" s="1">
        <f t="shared" si="5"/>
        <v>92.695930070943149</v>
      </c>
      <c r="S20" s="1" t="b">
        <f t="shared" si="6"/>
        <v>0</v>
      </c>
      <c r="T20" s="1">
        <f t="shared" si="7"/>
        <v>92.695930070943149</v>
      </c>
    </row>
    <row r="21" spans="2:20">
      <c r="B21" s="3" t="s">
        <v>35</v>
      </c>
      <c r="C21" s="14">
        <v>210</v>
      </c>
      <c r="D21" s="23">
        <v>18087</v>
      </c>
      <c r="E21" s="3">
        <v>48.9</v>
      </c>
      <c r="G21" s="3">
        <v>50.4</v>
      </c>
      <c r="I21" s="3">
        <v>47.5</v>
      </c>
      <c r="K21" s="1">
        <f t="shared" si="0"/>
        <v>146.80000000000001</v>
      </c>
      <c r="M21" s="1">
        <v>31</v>
      </c>
      <c r="N21" s="1">
        <f t="shared" si="1"/>
        <v>0.97926049432776618</v>
      </c>
      <c r="O21" s="1">
        <f t="shared" si="2"/>
        <v>2.0739505672233816E-2</v>
      </c>
      <c r="P21" s="1">
        <f t="shared" si="3"/>
        <v>1.5727673343455373E-2</v>
      </c>
      <c r="Q21" s="1">
        <f t="shared" si="4"/>
        <v>5.0118323287784428E-3</v>
      </c>
      <c r="R21" s="1">
        <f t="shared" si="5"/>
        <v>90.649011330615693</v>
      </c>
      <c r="S21" s="1" t="b">
        <f t="shared" si="6"/>
        <v>0</v>
      </c>
      <c r="T21" s="1">
        <f t="shared" si="7"/>
        <v>90.649011330615693</v>
      </c>
    </row>
    <row r="22" spans="2:20">
      <c r="B22" s="4" t="s">
        <v>33</v>
      </c>
      <c r="C22" s="14">
        <v>208</v>
      </c>
      <c r="D22" s="24">
        <v>15339</v>
      </c>
      <c r="E22" s="4">
        <v>46.5</v>
      </c>
      <c r="G22" s="4">
        <v>47.4</v>
      </c>
      <c r="I22" s="4">
        <v>46.8</v>
      </c>
      <c r="K22" s="1">
        <f t="shared" si="0"/>
        <v>140.69999999999999</v>
      </c>
      <c r="M22" s="1">
        <v>31</v>
      </c>
      <c r="N22" s="1">
        <f t="shared" si="1"/>
        <v>0.98503319455125882</v>
      </c>
      <c r="O22" s="1">
        <f t="shared" si="2"/>
        <v>1.4966805448741183E-2</v>
      </c>
      <c r="P22" s="1">
        <f t="shared" si="3"/>
        <v>9.4362861302050849E-3</v>
      </c>
      <c r="Q22" s="1">
        <f t="shared" si="4"/>
        <v>5.5305193185360979E-3</v>
      </c>
      <c r="R22" s="1">
        <f t="shared" si="5"/>
        <v>84.8326358270252</v>
      </c>
      <c r="S22" s="1" t="b">
        <f t="shared" si="6"/>
        <v>0</v>
      </c>
      <c r="T22" s="1">
        <f t="shared" si="7"/>
        <v>84.8326358270252</v>
      </c>
    </row>
    <row r="23" spans="2:20">
      <c r="B23" s="3" t="s">
        <v>46</v>
      </c>
      <c r="C23" s="14">
        <v>211</v>
      </c>
      <c r="D23" s="23">
        <v>54542</v>
      </c>
      <c r="E23" s="3">
        <v>44.8</v>
      </c>
      <c r="G23" s="3">
        <v>47.5</v>
      </c>
      <c r="I23" s="3">
        <v>43.6</v>
      </c>
      <c r="K23" s="1">
        <f t="shared" si="0"/>
        <v>135.9</v>
      </c>
      <c r="M23" s="1">
        <v>31</v>
      </c>
      <c r="N23" s="1">
        <f t="shared" si="1"/>
        <v>0.99229464758938357</v>
      </c>
      <c r="O23" s="1">
        <f t="shared" si="2"/>
        <v>7.7053524106164284E-3</v>
      </c>
      <c r="P23" s="1">
        <f t="shared" si="3"/>
        <v>6.1594143696264148E-3</v>
      </c>
      <c r="Q23" s="1">
        <f t="shared" si="4"/>
        <v>1.5459380409900136E-3</v>
      </c>
      <c r="R23" s="1">
        <f t="shared" si="5"/>
        <v>84.318552631677321</v>
      </c>
      <c r="S23" s="1" t="b">
        <f t="shared" si="6"/>
        <v>0</v>
      </c>
      <c r="T23" s="1">
        <f t="shared" si="7"/>
        <v>84.318552631677321</v>
      </c>
    </row>
    <row r="24" spans="2:20">
      <c r="B24" s="3" t="s">
        <v>58</v>
      </c>
      <c r="C24" s="14">
        <v>207</v>
      </c>
      <c r="D24" s="23">
        <v>6545</v>
      </c>
      <c r="E24" s="3">
        <v>49.6</v>
      </c>
      <c r="G24" s="3">
        <v>51.7</v>
      </c>
      <c r="I24" s="3">
        <v>48.3</v>
      </c>
      <c r="K24" s="1">
        <f t="shared" si="0"/>
        <v>149.60000000000002</v>
      </c>
      <c r="M24" s="1">
        <v>31</v>
      </c>
      <c r="N24" s="1">
        <f t="shared" si="1"/>
        <v>0.96795928558160504</v>
      </c>
      <c r="O24" s="1">
        <f t="shared" si="2"/>
        <v>3.2040714418394955E-2</v>
      </c>
      <c r="P24" s="1">
        <f t="shared" si="3"/>
        <v>1.9654301665464335E-2</v>
      </c>
      <c r="Q24" s="1">
        <f t="shared" si="4"/>
        <v>1.238641275293062E-2</v>
      </c>
      <c r="R24" s="1">
        <f t="shared" si="5"/>
        <v>81.069071467930911</v>
      </c>
      <c r="S24" s="1" t="b">
        <f t="shared" si="6"/>
        <v>0</v>
      </c>
      <c r="T24" s="1">
        <f t="shared" si="7"/>
        <v>81.069071467930911</v>
      </c>
    </row>
    <row r="25" spans="2:20">
      <c r="B25" s="3" t="s">
        <v>56</v>
      </c>
      <c r="C25" s="14">
        <v>211</v>
      </c>
      <c r="D25" s="23">
        <v>14165</v>
      </c>
      <c r="E25" s="3">
        <v>51.2</v>
      </c>
      <c r="G25" s="3">
        <v>52.8</v>
      </c>
      <c r="I25" s="3">
        <v>50.1</v>
      </c>
      <c r="K25" s="1">
        <f t="shared" si="0"/>
        <v>154.1</v>
      </c>
      <c r="M25" s="1">
        <v>31</v>
      </c>
      <c r="N25" s="1">
        <f t="shared" si="1"/>
        <v>0.96678298662430107</v>
      </c>
      <c r="O25" s="1">
        <f t="shared" si="2"/>
        <v>3.3217013375698934E-2</v>
      </c>
      <c r="P25" s="1">
        <f t="shared" si="3"/>
        <v>2.7696526800505716E-2</v>
      </c>
      <c r="Q25" s="1">
        <f t="shared" si="4"/>
        <v>5.5204865751932175E-3</v>
      </c>
      <c r="R25" s="1">
        <f t="shared" si="5"/>
        <v>78.197692337611926</v>
      </c>
      <c r="S25" s="1" t="b">
        <f t="shared" si="6"/>
        <v>0</v>
      </c>
      <c r="T25" s="1">
        <f t="shared" si="7"/>
        <v>78.197692337611926</v>
      </c>
    </row>
    <row r="26" spans="2:20">
      <c r="B26" s="3" t="s">
        <v>57</v>
      </c>
      <c r="C26" s="14">
        <v>204</v>
      </c>
      <c r="D26" s="23">
        <v>4835</v>
      </c>
      <c r="E26" s="3">
        <v>48.5</v>
      </c>
      <c r="G26" s="3">
        <v>50.7</v>
      </c>
      <c r="I26" s="3">
        <v>46.3</v>
      </c>
      <c r="K26" s="1">
        <f t="shared" si="0"/>
        <v>145.5</v>
      </c>
      <c r="M26" s="1">
        <v>31</v>
      </c>
      <c r="N26" s="1">
        <f t="shared" si="1"/>
        <v>0.97042634474421319</v>
      </c>
      <c r="O26" s="1">
        <f t="shared" si="2"/>
        <v>2.9573655255786813E-2</v>
      </c>
      <c r="P26" s="1">
        <f t="shared" si="3"/>
        <v>1.4146495115597402E-2</v>
      </c>
      <c r="Q26" s="1">
        <f t="shared" si="4"/>
        <v>1.5427160140189411E-2</v>
      </c>
      <c r="R26" s="1">
        <f t="shared" si="5"/>
        <v>74.590319277815809</v>
      </c>
      <c r="S26" s="1" t="b">
        <f t="shared" si="6"/>
        <v>0</v>
      </c>
      <c r="T26" s="1">
        <f t="shared" si="7"/>
        <v>74.590319277815809</v>
      </c>
    </row>
    <row r="27" spans="2:20">
      <c r="B27" s="3" t="s">
        <v>79</v>
      </c>
      <c r="C27" s="14">
        <v>203</v>
      </c>
      <c r="D27" s="23">
        <v>4090</v>
      </c>
      <c r="E27" s="3">
        <v>48.6</v>
      </c>
      <c r="G27" s="3">
        <v>48.7</v>
      </c>
      <c r="I27" s="3">
        <v>48.4</v>
      </c>
      <c r="K27" s="1">
        <f t="shared" si="0"/>
        <v>145.70000000000002</v>
      </c>
      <c r="M27" s="1">
        <v>31</v>
      </c>
      <c r="N27" s="1">
        <f t="shared" si="1"/>
        <v>0.96772681800086735</v>
      </c>
      <c r="O27" s="1">
        <f t="shared" si="2"/>
        <v>3.227318199913265E-2</v>
      </c>
      <c r="P27" s="1">
        <f t="shared" si="3"/>
        <v>1.4380457545059122E-2</v>
      </c>
      <c r="Q27" s="1">
        <f t="shared" si="4"/>
        <v>1.7892724454073528E-2</v>
      </c>
      <c r="R27" s="1">
        <f t="shared" si="5"/>
        <v>73.181243017160725</v>
      </c>
      <c r="S27" s="1" t="b">
        <f t="shared" si="6"/>
        <v>0</v>
      </c>
      <c r="T27" s="1">
        <f t="shared" si="7"/>
        <v>73.181243017160725</v>
      </c>
    </row>
    <row r="28" spans="2:20">
      <c r="B28" s="3" t="s">
        <v>48</v>
      </c>
      <c r="C28" s="14">
        <v>211</v>
      </c>
      <c r="D28" s="23">
        <v>9950</v>
      </c>
      <c r="E28" s="3">
        <v>50.6</v>
      </c>
      <c r="G28" s="3">
        <v>53</v>
      </c>
      <c r="I28" s="3">
        <v>49</v>
      </c>
      <c r="K28" s="1">
        <f t="shared" si="0"/>
        <v>152.6</v>
      </c>
      <c r="M28" s="1">
        <v>31</v>
      </c>
      <c r="N28" s="1">
        <f t="shared" si="1"/>
        <v>0.97020878442947034</v>
      </c>
      <c r="O28" s="1">
        <f t="shared" si="2"/>
        <v>2.9791215570529661E-2</v>
      </c>
      <c r="P28" s="1">
        <f t="shared" si="3"/>
        <v>2.4755335421749236E-2</v>
      </c>
      <c r="Q28" s="1">
        <f t="shared" si="4"/>
        <v>5.035880148780425E-3</v>
      </c>
      <c r="R28" s="1">
        <f t="shared" si="5"/>
        <v>50.107007480365226</v>
      </c>
      <c r="S28" s="1" t="b">
        <f t="shared" si="6"/>
        <v>0</v>
      </c>
      <c r="T28" s="1">
        <f t="shared" si="7"/>
        <v>50.107007480365226</v>
      </c>
    </row>
    <row r="29" spans="2:20">
      <c r="B29" s="3" t="s">
        <v>65</v>
      </c>
      <c r="C29" s="14">
        <v>202</v>
      </c>
      <c r="D29" s="23">
        <v>2156</v>
      </c>
      <c r="E29" s="3">
        <v>48.3</v>
      </c>
      <c r="G29" s="3">
        <v>52</v>
      </c>
      <c r="I29" s="3">
        <v>47.4</v>
      </c>
      <c r="K29" s="1">
        <f t="shared" si="0"/>
        <v>147.69999999999999</v>
      </c>
      <c r="M29" s="1">
        <v>31</v>
      </c>
      <c r="N29" s="1">
        <f t="shared" si="1"/>
        <v>0.96007980383559144</v>
      </c>
      <c r="O29" s="1">
        <f t="shared" si="2"/>
        <v>3.9920196164408561E-2</v>
      </c>
      <c r="P29" s="1">
        <f t="shared" si="3"/>
        <v>1.6909129763958974E-2</v>
      </c>
      <c r="Q29" s="1">
        <f t="shared" si="4"/>
        <v>2.3011066400449587E-2</v>
      </c>
      <c r="R29" s="1">
        <f t="shared" si="5"/>
        <v>49.61185915936931</v>
      </c>
      <c r="S29" s="1" t="b">
        <f t="shared" si="6"/>
        <v>0</v>
      </c>
      <c r="T29" s="1">
        <f t="shared" si="7"/>
        <v>49.61185915936931</v>
      </c>
    </row>
    <row r="30" spans="2:20">
      <c r="B30" s="3" t="s">
        <v>72</v>
      </c>
      <c r="C30" s="14">
        <v>205</v>
      </c>
      <c r="D30" s="23">
        <v>2851</v>
      </c>
      <c r="E30" s="3">
        <v>48.8</v>
      </c>
      <c r="G30" s="3">
        <v>51.9</v>
      </c>
      <c r="I30" s="3">
        <v>47.8</v>
      </c>
      <c r="K30" s="1">
        <f t="shared" si="0"/>
        <v>148.5</v>
      </c>
      <c r="M30" s="1">
        <v>31</v>
      </c>
      <c r="N30" s="1">
        <f t="shared" si="1"/>
        <v>0.96581653537402601</v>
      </c>
      <c r="O30" s="1">
        <f t="shared" si="2"/>
        <v>3.4183464625973992E-2</v>
      </c>
      <c r="P30" s="1">
        <f t="shared" si="3"/>
        <v>1.8022228447072575E-2</v>
      </c>
      <c r="Q30" s="1">
        <f t="shared" si="4"/>
        <v>1.6161236178901417E-2</v>
      </c>
      <c r="R30" s="1">
        <f t="shared" si="5"/>
        <v>46.075684346047943</v>
      </c>
      <c r="S30" s="1" t="b">
        <f t="shared" si="6"/>
        <v>0</v>
      </c>
      <c r="T30" s="1">
        <f t="shared" si="7"/>
        <v>46.075684346047943</v>
      </c>
    </row>
    <row r="31" spans="2:20">
      <c r="B31" s="3" t="s">
        <v>44</v>
      </c>
      <c r="C31" s="14">
        <v>209</v>
      </c>
      <c r="D31" s="23">
        <v>5786</v>
      </c>
      <c r="E31" s="3">
        <v>49.6</v>
      </c>
      <c r="G31" s="3">
        <v>51.4</v>
      </c>
      <c r="I31" s="3">
        <v>47.4</v>
      </c>
      <c r="K31" s="1">
        <f t="shared" si="0"/>
        <v>148.4</v>
      </c>
      <c r="M31" s="1">
        <v>31</v>
      </c>
      <c r="N31" s="1">
        <f t="shared" si="1"/>
        <v>0.97469894469563589</v>
      </c>
      <c r="O31" s="1">
        <f t="shared" si="2"/>
        <v>2.5301055304364106E-2</v>
      </c>
      <c r="P31" s="1">
        <f t="shared" si="3"/>
        <v>1.7879760291711566E-2</v>
      </c>
      <c r="Q31" s="1">
        <f t="shared" si="4"/>
        <v>7.4212950126525401E-3</v>
      </c>
      <c r="R31" s="1">
        <f t="shared" si="5"/>
        <v>42.939612943207599</v>
      </c>
      <c r="S31" s="1" t="b">
        <f t="shared" si="6"/>
        <v>0</v>
      </c>
      <c r="T31" s="1">
        <f t="shared" si="7"/>
        <v>42.939612943207599</v>
      </c>
    </row>
    <row r="32" spans="2:20">
      <c r="B32" s="3" t="s">
        <v>71</v>
      </c>
      <c r="C32" s="14">
        <v>211</v>
      </c>
      <c r="D32" s="23">
        <v>16819</v>
      </c>
      <c r="E32" s="3">
        <v>46.5</v>
      </c>
      <c r="G32" s="3">
        <v>48.9</v>
      </c>
      <c r="I32" s="3">
        <v>45.9</v>
      </c>
      <c r="K32" s="1">
        <f t="shared" si="0"/>
        <v>141.30000000000001</v>
      </c>
      <c r="M32" s="1">
        <v>31</v>
      </c>
      <c r="N32" s="1">
        <f t="shared" si="1"/>
        <v>0.98772424137741022</v>
      </c>
      <c r="O32" s="1">
        <f t="shared" si="2"/>
        <v>1.2275758622589783E-2</v>
      </c>
      <c r="P32" s="1">
        <f t="shared" si="3"/>
        <v>9.9379161044863551E-3</v>
      </c>
      <c r="Q32" s="1">
        <f t="shared" si="4"/>
        <v>2.3378425181034279E-3</v>
      </c>
      <c r="R32" s="1">
        <f t="shared" si="5"/>
        <v>39.320173311981556</v>
      </c>
      <c r="S32" s="1" t="b">
        <f t="shared" si="6"/>
        <v>0</v>
      </c>
      <c r="T32" s="1">
        <f t="shared" si="7"/>
        <v>39.320173311981556</v>
      </c>
    </row>
    <row r="33" spans="2:20">
      <c r="B33" s="3" t="s">
        <v>81</v>
      </c>
      <c r="C33" s="14">
        <v>201</v>
      </c>
      <c r="D33" s="23">
        <v>1635</v>
      </c>
      <c r="E33" s="3">
        <v>47</v>
      </c>
      <c r="G33" s="3">
        <v>49.1</v>
      </c>
      <c r="I33" s="3">
        <v>44.9</v>
      </c>
      <c r="K33" s="1">
        <f t="shared" si="0"/>
        <v>141</v>
      </c>
      <c r="M33" s="1">
        <v>31</v>
      </c>
      <c r="N33" s="1">
        <f t="shared" si="1"/>
        <v>0.97353452698506504</v>
      </c>
      <c r="O33" s="1">
        <f t="shared" si="2"/>
        <v>2.6465473014934959E-2</v>
      </c>
      <c r="P33" s="1">
        <f t="shared" si="3"/>
        <v>9.6842633767388886E-3</v>
      </c>
      <c r="Q33" s="1">
        <f t="shared" si="4"/>
        <v>1.6781209638196071E-2</v>
      </c>
      <c r="R33" s="1">
        <f t="shared" si="5"/>
        <v>27.437277758450577</v>
      </c>
      <c r="S33" s="1" t="b">
        <f t="shared" si="6"/>
        <v>0</v>
      </c>
      <c r="T33" s="1">
        <f t="shared" si="7"/>
        <v>27.437277758450577</v>
      </c>
    </row>
    <row r="34" spans="2:20">
      <c r="B34" s="3" t="s">
        <v>61</v>
      </c>
      <c r="C34" s="14">
        <v>208</v>
      </c>
      <c r="D34" s="23">
        <v>6146</v>
      </c>
      <c r="E34" s="3">
        <v>45.5</v>
      </c>
      <c r="G34" s="3">
        <v>47.1</v>
      </c>
      <c r="I34" s="3">
        <v>44.4</v>
      </c>
      <c r="K34" s="1">
        <f t="shared" si="0"/>
        <v>137</v>
      </c>
      <c r="M34" s="1">
        <v>31</v>
      </c>
      <c r="N34" s="1">
        <f t="shared" si="1"/>
        <v>0.98899868811337077</v>
      </c>
      <c r="O34" s="1">
        <f t="shared" si="2"/>
        <v>1.1001311886629228E-2</v>
      </c>
      <c r="P34" s="1">
        <f t="shared" si="3"/>
        <v>6.8050387832595538E-3</v>
      </c>
      <c r="Q34" s="1">
        <f t="shared" si="4"/>
        <v>4.1962731033696743E-3</v>
      </c>
      <c r="R34" s="1">
        <f t="shared" si="5"/>
        <v>25.790294493310018</v>
      </c>
      <c r="S34" s="1" t="b">
        <f t="shared" si="6"/>
        <v>0</v>
      </c>
      <c r="T34" s="1">
        <f t="shared" si="7"/>
        <v>25.790294493310018</v>
      </c>
    </row>
    <row r="35" spans="2:20">
      <c r="B35" s="3" t="s">
        <v>28</v>
      </c>
      <c r="C35" s="14">
        <v>201</v>
      </c>
      <c r="D35" s="23">
        <v>2438</v>
      </c>
      <c r="E35" s="3">
        <v>43</v>
      </c>
      <c r="G35" s="3">
        <v>42.6</v>
      </c>
      <c r="I35" s="3">
        <v>42.3</v>
      </c>
      <c r="K35" s="1">
        <f t="shared" si="0"/>
        <v>127.89999999999999</v>
      </c>
      <c r="M35" s="1">
        <v>31</v>
      </c>
      <c r="N35" s="1">
        <f t="shared" si="1"/>
        <v>0.99081475002891239</v>
      </c>
      <c r="O35" s="1">
        <f t="shared" si="2"/>
        <v>9.1852499710876057E-3</v>
      </c>
      <c r="P35" s="1">
        <f t="shared" si="3"/>
        <v>2.8817482763440205E-3</v>
      </c>
      <c r="Q35" s="1">
        <f t="shared" si="4"/>
        <v>6.3035016947435851E-3</v>
      </c>
      <c r="R35" s="1">
        <f t="shared" si="5"/>
        <v>15.36793713178486</v>
      </c>
      <c r="S35" s="1" t="b">
        <f t="shared" si="6"/>
        <v>0</v>
      </c>
      <c r="T35" s="1">
        <f t="shared" si="7"/>
        <v>15.36793713178486</v>
      </c>
    </row>
    <row r="36" spans="2:20">
      <c r="B36" s="3" t="s">
        <v>38</v>
      </c>
      <c r="C36" s="14">
        <v>213</v>
      </c>
      <c r="D36" s="23">
        <v>21326</v>
      </c>
      <c r="E36" s="3">
        <v>49.3</v>
      </c>
      <c r="G36" s="3">
        <v>51.1</v>
      </c>
      <c r="I36" s="3">
        <v>48</v>
      </c>
      <c r="K36" s="1">
        <f t="shared" si="0"/>
        <v>148.4</v>
      </c>
      <c r="M36" s="1">
        <v>31</v>
      </c>
      <c r="N36" s="1">
        <f t="shared" si="1"/>
        <v>0.98141404709718616</v>
      </c>
      <c r="O36" s="1">
        <f t="shared" si="2"/>
        <v>1.858595290281384E-2</v>
      </c>
      <c r="P36" s="1">
        <f t="shared" si="3"/>
        <v>1.7879760291711566E-2</v>
      </c>
      <c r="Q36" s="1">
        <f t="shared" si="4"/>
        <v>7.0619261110227427E-4</v>
      </c>
      <c r="R36" s="1">
        <f t="shared" si="5"/>
        <v>15.060263624367101</v>
      </c>
      <c r="S36" s="1" t="b">
        <f t="shared" si="6"/>
        <v>0</v>
      </c>
      <c r="T36" s="1">
        <f t="shared" si="7"/>
        <v>15.060263624367101</v>
      </c>
    </row>
    <row r="37" spans="2:20">
      <c r="B37" s="3" t="s">
        <v>73</v>
      </c>
      <c r="C37" s="14">
        <v>213</v>
      </c>
      <c r="D37" s="23">
        <v>16347</v>
      </c>
      <c r="E37" s="3">
        <v>49.4</v>
      </c>
      <c r="G37" s="3">
        <v>50</v>
      </c>
      <c r="I37" s="3">
        <v>49.1</v>
      </c>
      <c r="K37" s="1">
        <f t="shared" si="0"/>
        <v>148.5</v>
      </c>
      <c r="M37" s="1">
        <v>31</v>
      </c>
      <c r="N37" s="1">
        <f t="shared" si="1"/>
        <v>0.98126680151057821</v>
      </c>
      <c r="O37" s="1">
        <f t="shared" si="2"/>
        <v>1.8733198489421787E-2</v>
      </c>
      <c r="P37" s="1">
        <f t="shared" si="3"/>
        <v>1.8022228447072575E-2</v>
      </c>
      <c r="Q37" s="1">
        <f t="shared" si="4"/>
        <v>7.1097004234921268E-4</v>
      </c>
      <c r="R37" s="1">
        <f t="shared" si="5"/>
        <v>11.62222728228258</v>
      </c>
      <c r="S37" s="1" t="b">
        <f t="shared" si="6"/>
        <v>0</v>
      </c>
      <c r="T37" s="1">
        <f t="shared" si="7"/>
        <v>11.62222728228258</v>
      </c>
    </row>
    <row r="38" spans="2:20">
      <c r="B38" s="3" t="s">
        <v>34</v>
      </c>
      <c r="C38" s="14">
        <v>211</v>
      </c>
      <c r="D38" s="23">
        <v>2359</v>
      </c>
      <c r="E38" s="3">
        <v>50.7</v>
      </c>
      <c r="G38" s="3">
        <v>51.6</v>
      </c>
      <c r="I38" s="3">
        <v>48.2</v>
      </c>
      <c r="K38" s="1">
        <f t="shared" si="0"/>
        <v>150.5</v>
      </c>
      <c r="M38" s="1">
        <v>31</v>
      </c>
      <c r="N38" s="1">
        <f t="shared" si="1"/>
        <v>0.97450790993156222</v>
      </c>
      <c r="O38" s="1">
        <f t="shared" si="2"/>
        <v>2.5492090068437778E-2</v>
      </c>
      <c r="P38" s="1">
        <f t="shared" si="3"/>
        <v>2.108141275800024E-2</v>
      </c>
      <c r="Q38" s="1">
        <f t="shared" si="4"/>
        <v>4.4106773104375385E-3</v>
      </c>
      <c r="R38" s="1">
        <f t="shared" si="5"/>
        <v>10.404787775322154</v>
      </c>
      <c r="S38" s="1" t="b">
        <f t="shared" si="6"/>
        <v>0</v>
      </c>
      <c r="T38" s="1">
        <f t="shared" si="7"/>
        <v>10.404787775322154</v>
      </c>
    </row>
    <row r="39" spans="2:20">
      <c r="B39" s="3" t="s">
        <v>68</v>
      </c>
      <c r="C39" s="14">
        <v>213</v>
      </c>
      <c r="D39" s="23">
        <v>20244</v>
      </c>
      <c r="E39" s="3">
        <v>47.5</v>
      </c>
      <c r="G39" s="3">
        <v>49.2</v>
      </c>
      <c r="I39" s="3">
        <v>45.1</v>
      </c>
      <c r="K39" s="1">
        <f t="shared" si="0"/>
        <v>141.80000000000001</v>
      </c>
      <c r="M39" s="1">
        <v>31</v>
      </c>
      <c r="N39" s="1">
        <f t="shared" si="1"/>
        <v>0.98918417277548421</v>
      </c>
      <c r="O39" s="1">
        <f t="shared" si="2"/>
        <v>1.0815827224515795E-2</v>
      </c>
      <c r="P39" s="1">
        <f t="shared" si="3"/>
        <v>1.0373570233722207E-2</v>
      </c>
      <c r="Q39" s="1">
        <f t="shared" si="4"/>
        <v>4.4225699079358805E-4</v>
      </c>
      <c r="R39" s="1">
        <f t="shared" si="5"/>
        <v>8.9530505216253964</v>
      </c>
      <c r="S39" s="1" t="b">
        <f t="shared" si="6"/>
        <v>0</v>
      </c>
      <c r="T39" s="1">
        <f t="shared" si="7"/>
        <v>8.9530505216253964</v>
      </c>
    </row>
    <row r="40" spans="2:20">
      <c r="B40" s="3" t="s">
        <v>59</v>
      </c>
      <c r="C40" s="14">
        <v>213</v>
      </c>
      <c r="D40" s="23">
        <v>9535</v>
      </c>
      <c r="E40" s="3">
        <v>49.9</v>
      </c>
      <c r="G40" s="3">
        <v>51.1</v>
      </c>
      <c r="I40" s="3">
        <v>47.6</v>
      </c>
      <c r="K40" s="1">
        <f t="shared" si="0"/>
        <v>148.6</v>
      </c>
      <c r="M40" s="1">
        <v>31</v>
      </c>
      <c r="N40" s="1">
        <f t="shared" si="1"/>
        <v>0.98111856432403288</v>
      </c>
      <c r="O40" s="1">
        <f t="shared" si="2"/>
        <v>1.8881435675967118E-2</v>
      </c>
      <c r="P40" s="1">
        <f t="shared" si="3"/>
        <v>1.8165663330877657E-2</v>
      </c>
      <c r="Q40" s="1">
        <f t="shared" si="4"/>
        <v>7.1577234508946042E-4</v>
      </c>
      <c r="R40" s="1">
        <f t="shared" si="5"/>
        <v>6.8248893104280048</v>
      </c>
      <c r="S40" s="1" t="b">
        <f t="shared" si="6"/>
        <v>0</v>
      </c>
      <c r="T40" s="1">
        <f t="shared" si="7"/>
        <v>6.8248893104280048</v>
      </c>
    </row>
    <row r="41" spans="2:20">
      <c r="B41" s="3" t="s">
        <v>51</v>
      </c>
      <c r="C41" s="14">
        <v>213</v>
      </c>
      <c r="D41" s="23">
        <v>15132</v>
      </c>
      <c r="E41" s="3">
        <v>43.8</v>
      </c>
      <c r="G41" s="3">
        <v>45.8</v>
      </c>
      <c r="I41" s="3">
        <v>42.4</v>
      </c>
      <c r="K41" s="1">
        <f t="shared" ref="K41:K61" si="8">SUM(E41+G41+I41)</f>
        <v>132</v>
      </c>
      <c r="M41" s="1">
        <v>31</v>
      </c>
      <c r="N41" s="1">
        <f t="shared" ref="N41:N61" si="9">NORMDIST(C41,K41,M41,TRUE)</f>
        <v>0.99551116404120965</v>
      </c>
      <c r="O41" s="1">
        <f t="shared" ref="O41:O61" si="10">1-NORMDIST(C41,K41,M41,TRUE)</f>
        <v>4.4888359587903492E-3</v>
      </c>
      <c r="P41" s="1">
        <f t="shared" ref="P41:P61" si="11">1-NORMDIST($R$2,K41,M41,TRUE)</f>
        <v>4.2858032305514993E-3</v>
      </c>
      <c r="Q41" s="1">
        <f t="shared" ref="Q41:Q61" si="12">-1*(P41-O41)</f>
        <v>2.0303272823884999E-4</v>
      </c>
      <c r="R41" s="1">
        <f t="shared" ref="R41:R61" si="13">Q41*D41</f>
        <v>3.0722912437102781</v>
      </c>
      <c r="S41" s="1" t="b">
        <f t="shared" ref="S41:S61" si="14">IF(R41&lt;0,R41)</f>
        <v>0</v>
      </c>
      <c r="T41" s="1">
        <f t="shared" ref="T41:T61" si="15">IF(R41&gt;0,R41)</f>
        <v>3.0722912437102781</v>
      </c>
    </row>
    <row r="42" spans="2:20">
      <c r="B42" s="3" t="s">
        <v>76</v>
      </c>
      <c r="C42" s="14">
        <v>213</v>
      </c>
      <c r="D42" s="23">
        <v>4682</v>
      </c>
      <c r="E42" s="3">
        <v>49</v>
      </c>
      <c r="G42" s="3">
        <v>50.9</v>
      </c>
      <c r="I42" s="3">
        <v>46.7</v>
      </c>
      <c r="K42" s="1">
        <f t="shared" si="8"/>
        <v>146.60000000000002</v>
      </c>
      <c r="M42" s="1">
        <v>31</v>
      </c>
      <c r="N42" s="1">
        <f t="shared" si="9"/>
        <v>0.98390066300483114</v>
      </c>
      <c r="O42" s="1">
        <f t="shared" si="10"/>
        <v>1.6099336995168856E-2</v>
      </c>
      <c r="P42" s="1">
        <f t="shared" si="11"/>
        <v>1.5474964129009838E-2</v>
      </c>
      <c r="Q42" s="1">
        <f t="shared" si="12"/>
        <v>6.2437286615901755E-4</v>
      </c>
      <c r="R42" s="1">
        <f t="shared" si="13"/>
        <v>2.9233137593565202</v>
      </c>
      <c r="S42" s="1" t="b">
        <f t="shared" si="14"/>
        <v>0</v>
      </c>
      <c r="T42" s="1">
        <f t="shared" si="15"/>
        <v>2.9233137593565202</v>
      </c>
    </row>
    <row r="43" spans="2:20">
      <c r="B43" s="3" t="s">
        <v>29</v>
      </c>
      <c r="C43" s="14">
        <v>201</v>
      </c>
      <c r="D43" s="23">
        <v>1017</v>
      </c>
      <c r="E43" s="3">
        <v>40.4</v>
      </c>
      <c r="G43" s="3">
        <v>37.700000000000003</v>
      </c>
      <c r="I43" s="3">
        <v>39.1</v>
      </c>
      <c r="K43" s="1">
        <f t="shared" si="8"/>
        <v>117.19999999999999</v>
      </c>
      <c r="M43" s="1">
        <v>31</v>
      </c>
      <c r="N43" s="1">
        <f t="shared" si="9"/>
        <v>0.99656649608997561</v>
      </c>
      <c r="O43" s="1">
        <f t="shared" si="10"/>
        <v>3.4335039100243936E-3</v>
      </c>
      <c r="P43" s="1">
        <f t="shared" si="11"/>
        <v>9.478534186183607E-4</v>
      </c>
      <c r="Q43" s="1">
        <f t="shared" si="12"/>
        <v>2.4856504914060329E-3</v>
      </c>
      <c r="R43" s="1">
        <f t="shared" si="13"/>
        <v>2.5279065497599356</v>
      </c>
      <c r="S43" s="1" t="b">
        <f t="shared" si="14"/>
        <v>0</v>
      </c>
      <c r="T43" s="1">
        <f t="shared" si="15"/>
        <v>2.5279065497599356</v>
      </c>
    </row>
    <row r="44" spans="2:20">
      <c r="B44" s="3" t="s">
        <v>43</v>
      </c>
      <c r="C44" s="14">
        <v>214</v>
      </c>
      <c r="D44" s="23">
        <v>9274</v>
      </c>
      <c r="E44" s="3">
        <v>43.2</v>
      </c>
      <c r="G44" s="3">
        <v>46.1</v>
      </c>
      <c r="I44" s="3">
        <v>41.1</v>
      </c>
      <c r="K44" s="1">
        <f t="shared" si="8"/>
        <v>130.4</v>
      </c>
      <c r="M44" s="1">
        <v>31</v>
      </c>
      <c r="N44" s="1">
        <f t="shared" si="9"/>
        <v>0.99649926351904539</v>
      </c>
      <c r="O44" s="1">
        <f t="shared" si="10"/>
        <v>3.5007364809546138E-3</v>
      </c>
      <c r="P44" s="1">
        <f t="shared" si="11"/>
        <v>3.6778483971651177E-3</v>
      </c>
      <c r="Q44" s="1">
        <f t="shared" si="12"/>
        <v>-1.7711191621050393E-4</v>
      </c>
      <c r="R44" s="1">
        <f t="shared" si="13"/>
        <v>-1.6425359109362134</v>
      </c>
      <c r="S44" s="1">
        <f t="shared" si="14"/>
        <v>-1.6425359109362134</v>
      </c>
      <c r="T44" s="1" t="b">
        <f t="shared" si="15"/>
        <v>0</v>
      </c>
    </row>
    <row r="45" spans="2:20">
      <c r="B45" s="3" t="s">
        <v>88</v>
      </c>
      <c r="C45" s="14">
        <v>221</v>
      </c>
      <c r="D45" s="23">
        <v>4370</v>
      </c>
      <c r="E45" s="3">
        <v>42.8</v>
      </c>
      <c r="G45" s="3">
        <v>43.3</v>
      </c>
      <c r="I45" s="3">
        <v>42.5</v>
      </c>
      <c r="K45" s="1">
        <f t="shared" si="8"/>
        <v>128.6</v>
      </c>
      <c r="M45" s="1">
        <v>31</v>
      </c>
      <c r="N45" s="1">
        <f t="shared" si="9"/>
        <v>0.9985617906228329</v>
      </c>
      <c r="O45" s="1">
        <f t="shared" si="10"/>
        <v>1.438209377167099E-3</v>
      </c>
      <c r="P45" s="1">
        <f t="shared" si="11"/>
        <v>3.0873123806819391E-3</v>
      </c>
      <c r="Q45" s="1">
        <f t="shared" si="12"/>
        <v>-1.6491030035148402E-3</v>
      </c>
      <c r="R45" s="1">
        <f t="shared" si="13"/>
        <v>-7.2065801253598512</v>
      </c>
      <c r="S45" s="1">
        <f t="shared" si="14"/>
        <v>-7.2065801253598512</v>
      </c>
      <c r="T45" s="1" t="b">
        <f t="shared" si="15"/>
        <v>0</v>
      </c>
    </row>
    <row r="46" spans="2:20">
      <c r="B46" s="3" t="s">
        <v>70</v>
      </c>
      <c r="C46" s="14">
        <v>217</v>
      </c>
      <c r="D46" s="23">
        <v>6449</v>
      </c>
      <c r="E46" s="3">
        <v>46.6</v>
      </c>
      <c r="G46" s="3">
        <v>47.6</v>
      </c>
      <c r="I46" s="3">
        <v>45.1</v>
      </c>
      <c r="K46" s="1">
        <f t="shared" si="8"/>
        <v>139.30000000000001</v>
      </c>
      <c r="M46" s="1">
        <v>31</v>
      </c>
      <c r="N46" s="1">
        <f t="shared" si="9"/>
        <v>0.99390251260988061</v>
      </c>
      <c r="O46" s="1">
        <f t="shared" si="10"/>
        <v>6.0974873901193938E-3</v>
      </c>
      <c r="P46" s="1">
        <f t="shared" si="11"/>
        <v>8.351072545639604E-3</v>
      </c>
      <c r="Q46" s="1">
        <f t="shared" si="12"/>
        <v>-2.2535851555202102E-3</v>
      </c>
      <c r="R46" s="1">
        <f t="shared" si="13"/>
        <v>-14.533370667949836</v>
      </c>
      <c r="S46" s="1">
        <f t="shared" si="14"/>
        <v>-14.533370667949836</v>
      </c>
      <c r="T46" s="1" t="b">
        <f t="shared" si="15"/>
        <v>0</v>
      </c>
    </row>
    <row r="47" spans="2:20">
      <c r="B47" s="3" t="s">
        <v>42</v>
      </c>
      <c r="C47" s="14">
        <v>214</v>
      </c>
      <c r="D47" s="23">
        <v>38544</v>
      </c>
      <c r="E47" s="3">
        <v>46.8</v>
      </c>
      <c r="G47" s="3">
        <v>48.3</v>
      </c>
      <c r="I47" s="3">
        <v>46.6</v>
      </c>
      <c r="K47" s="1">
        <f t="shared" si="8"/>
        <v>141.69999999999999</v>
      </c>
      <c r="M47" s="1">
        <v>31</v>
      </c>
      <c r="N47" s="1">
        <f t="shared" si="9"/>
        <v>0.99015644039672879</v>
      </c>
      <c r="O47" s="1">
        <f t="shared" si="10"/>
        <v>9.8435596032712125E-3</v>
      </c>
      <c r="P47" s="1">
        <f t="shared" si="11"/>
        <v>1.0285130971409817E-2</v>
      </c>
      <c r="Q47" s="1">
        <f t="shared" si="12"/>
        <v>-4.4157136813860465E-4</v>
      </c>
      <c r="R47" s="1">
        <f t="shared" si="13"/>
        <v>-17.019926813534376</v>
      </c>
      <c r="S47" s="1">
        <f t="shared" si="14"/>
        <v>-17.019926813534376</v>
      </c>
      <c r="T47" s="1" t="b">
        <f t="shared" si="15"/>
        <v>0</v>
      </c>
    </row>
    <row r="48" spans="2:20">
      <c r="B48" s="3" t="s">
        <v>64</v>
      </c>
      <c r="C48" s="14">
        <v>214</v>
      </c>
      <c r="D48" s="23">
        <v>50527</v>
      </c>
      <c r="E48" s="3">
        <v>45.8</v>
      </c>
      <c r="G48" s="3">
        <v>48.4</v>
      </c>
      <c r="I48" s="3">
        <v>44.6</v>
      </c>
      <c r="K48" s="1">
        <f t="shared" si="8"/>
        <v>138.79999999999998</v>
      </c>
      <c r="M48" s="1">
        <v>31</v>
      </c>
      <c r="N48" s="1">
        <f t="shared" si="9"/>
        <v>0.99236279305780062</v>
      </c>
      <c r="O48" s="1">
        <f t="shared" si="10"/>
        <v>7.6372069421993816E-3</v>
      </c>
      <c r="P48" s="1">
        <f t="shared" si="11"/>
        <v>7.9909464445012679E-3</v>
      </c>
      <c r="Q48" s="1">
        <f t="shared" si="12"/>
        <v>-3.5373950230188633E-4</v>
      </c>
      <c r="R48" s="1">
        <f t="shared" si="13"/>
        <v>-17.873395832807411</v>
      </c>
      <c r="S48" s="1">
        <f t="shared" si="14"/>
        <v>-17.873395832807411</v>
      </c>
      <c r="T48" s="1" t="b">
        <f t="shared" si="15"/>
        <v>0</v>
      </c>
    </row>
    <row r="49" spans="2:21">
      <c r="B49" s="3" t="s">
        <v>40</v>
      </c>
      <c r="C49" s="14">
        <v>219</v>
      </c>
      <c r="D49" s="23">
        <v>5978</v>
      </c>
      <c r="E49" s="3">
        <v>46</v>
      </c>
      <c r="G49" s="3">
        <v>48</v>
      </c>
      <c r="I49" s="3">
        <v>44.7</v>
      </c>
      <c r="K49" s="1">
        <f t="shared" si="8"/>
        <v>138.69999999999999</v>
      </c>
      <c r="M49" s="1">
        <v>31</v>
      </c>
      <c r="N49" s="1">
        <f t="shared" si="9"/>
        <v>0.99520569831853123</v>
      </c>
      <c r="O49" s="1">
        <f t="shared" si="10"/>
        <v>4.7943016814687711E-3</v>
      </c>
      <c r="P49" s="1">
        <f t="shared" si="11"/>
        <v>7.920582435431589E-3</v>
      </c>
      <c r="Q49" s="1">
        <f t="shared" si="12"/>
        <v>-3.1262807539628179E-3</v>
      </c>
      <c r="R49" s="1">
        <f t="shared" si="13"/>
        <v>-18.688906347189725</v>
      </c>
      <c r="S49" s="1">
        <f t="shared" si="14"/>
        <v>-18.688906347189725</v>
      </c>
      <c r="T49" s="1" t="b">
        <f t="shared" si="15"/>
        <v>0</v>
      </c>
    </row>
    <row r="50" spans="2:21">
      <c r="B50" s="3" t="s">
        <v>69</v>
      </c>
      <c r="C50" s="14">
        <v>214</v>
      </c>
      <c r="D50" s="23">
        <v>78475</v>
      </c>
      <c r="E50" s="3">
        <v>46.8</v>
      </c>
      <c r="G50" s="3">
        <v>48.2</v>
      </c>
      <c r="I50" s="3">
        <v>45.6</v>
      </c>
      <c r="K50" s="1">
        <f t="shared" si="8"/>
        <v>140.6</v>
      </c>
      <c r="M50" s="1">
        <v>31</v>
      </c>
      <c r="N50" s="1">
        <f t="shared" si="9"/>
        <v>0.99105149277059845</v>
      </c>
      <c r="O50" s="1">
        <f t="shared" si="10"/>
        <v>8.9485072294015477E-3</v>
      </c>
      <c r="P50" s="1">
        <f t="shared" si="11"/>
        <v>9.3548702035349818E-3</v>
      </c>
      <c r="Q50" s="1">
        <f t="shared" si="12"/>
        <v>-4.0636297413343403E-4</v>
      </c>
      <c r="R50" s="1">
        <f t="shared" si="13"/>
        <v>-31.889334395121235</v>
      </c>
      <c r="S50" s="1">
        <f t="shared" si="14"/>
        <v>-31.889334395121235</v>
      </c>
      <c r="T50" s="1" t="b">
        <f t="shared" si="15"/>
        <v>0</v>
      </c>
    </row>
    <row r="51" spans="2:21">
      <c r="B51" s="3" t="s">
        <v>45</v>
      </c>
      <c r="C51" s="14">
        <v>214</v>
      </c>
      <c r="D51" s="23">
        <v>48481</v>
      </c>
      <c r="E51" s="3">
        <v>49.1</v>
      </c>
      <c r="G51" s="3">
        <v>51.1</v>
      </c>
      <c r="I51" s="3">
        <v>48.1</v>
      </c>
      <c r="K51" s="1">
        <f t="shared" si="8"/>
        <v>148.30000000000001</v>
      </c>
      <c r="M51" s="1">
        <v>31</v>
      </c>
      <c r="N51" s="1">
        <f t="shared" si="9"/>
        <v>0.98296975480181148</v>
      </c>
      <c r="O51" s="1">
        <f t="shared" si="10"/>
        <v>1.7030245198188521E-2</v>
      </c>
      <c r="P51" s="1">
        <f t="shared" si="11"/>
        <v>1.7738253821695693E-2</v>
      </c>
      <c r="Q51" s="1">
        <f t="shared" si="12"/>
        <v>-7.0800862350717253E-4</v>
      </c>
      <c r="R51" s="1">
        <f t="shared" si="13"/>
        <v>-34.324966076251229</v>
      </c>
      <c r="S51" s="1">
        <f t="shared" si="14"/>
        <v>-34.324966076251229</v>
      </c>
      <c r="T51" s="1" t="b">
        <f t="shared" si="15"/>
        <v>0</v>
      </c>
    </row>
    <row r="52" spans="2:21">
      <c r="B52" s="3" t="s">
        <v>54</v>
      </c>
      <c r="C52" s="14">
        <v>215</v>
      </c>
      <c r="D52" s="23">
        <v>23836</v>
      </c>
      <c r="E52" s="3">
        <v>49.3</v>
      </c>
      <c r="G52" s="3">
        <v>52.1</v>
      </c>
      <c r="I52" s="3">
        <v>47.2</v>
      </c>
      <c r="K52" s="1">
        <f t="shared" si="8"/>
        <v>148.60000000000002</v>
      </c>
      <c r="M52" s="1">
        <v>31</v>
      </c>
      <c r="N52" s="1">
        <f t="shared" si="9"/>
        <v>0.98390066300483114</v>
      </c>
      <c r="O52" s="1">
        <f t="shared" si="10"/>
        <v>1.6099336995168856E-2</v>
      </c>
      <c r="P52" s="1">
        <f t="shared" si="11"/>
        <v>1.8165663330877657E-2</v>
      </c>
      <c r="Q52" s="1">
        <f t="shared" si="12"/>
        <v>-2.0663263357088013E-3</v>
      </c>
      <c r="R52" s="1">
        <f t="shared" si="13"/>
        <v>-49.252954537954992</v>
      </c>
      <c r="S52" s="1">
        <f t="shared" si="14"/>
        <v>-49.252954537954992</v>
      </c>
      <c r="T52" s="1" t="b">
        <f t="shared" si="15"/>
        <v>0</v>
      </c>
    </row>
    <row r="53" spans="2:21">
      <c r="B53" s="3" t="s">
        <v>39</v>
      </c>
      <c r="C53" s="14">
        <v>218</v>
      </c>
      <c r="D53" s="23">
        <v>32764</v>
      </c>
      <c r="E53" s="3">
        <v>47.5</v>
      </c>
      <c r="G53" s="3">
        <v>48.7</v>
      </c>
      <c r="I53" s="3">
        <v>46.5</v>
      </c>
      <c r="K53" s="1">
        <f t="shared" si="8"/>
        <v>142.69999999999999</v>
      </c>
      <c r="M53" s="1">
        <v>31</v>
      </c>
      <c r="N53" s="1">
        <f t="shared" si="9"/>
        <v>0.99243040735693711</v>
      </c>
      <c r="O53" s="1">
        <f t="shared" si="10"/>
        <v>7.5695926430628946E-3</v>
      </c>
      <c r="P53" s="1">
        <f t="shared" si="11"/>
        <v>1.1199809374404235E-2</v>
      </c>
      <c r="Q53" s="1">
        <f t="shared" si="12"/>
        <v>-3.6302167313413403E-3</v>
      </c>
      <c r="R53" s="1">
        <f t="shared" si="13"/>
        <v>-118.94042098566767</v>
      </c>
      <c r="S53" s="1">
        <f t="shared" si="14"/>
        <v>-118.94042098566767</v>
      </c>
      <c r="T53" s="1" t="b">
        <f t="shared" si="15"/>
        <v>0</v>
      </c>
    </row>
    <row r="54" spans="2:21">
      <c r="B54" s="3" t="s">
        <v>78</v>
      </c>
      <c r="C54" s="14">
        <v>217</v>
      </c>
      <c r="D54" s="23">
        <v>31153</v>
      </c>
      <c r="E54" s="3">
        <v>49.2</v>
      </c>
      <c r="G54" s="3">
        <v>51.2</v>
      </c>
      <c r="I54" s="3">
        <v>46.8</v>
      </c>
      <c r="K54" s="1">
        <f t="shared" si="8"/>
        <v>147.19999999999999</v>
      </c>
      <c r="M54" s="1">
        <v>31</v>
      </c>
      <c r="N54" s="1">
        <f t="shared" si="9"/>
        <v>0.9878266275314167</v>
      </c>
      <c r="O54" s="1">
        <f t="shared" si="10"/>
        <v>1.2173372468583299E-2</v>
      </c>
      <c r="P54" s="1">
        <f t="shared" si="11"/>
        <v>1.6243725787031371E-2</v>
      </c>
      <c r="Q54" s="1">
        <f t="shared" si="12"/>
        <v>-4.0703533184480722E-3</v>
      </c>
      <c r="R54" s="1">
        <f t="shared" si="13"/>
        <v>-126.80371692961279</v>
      </c>
      <c r="S54" s="1">
        <f t="shared" si="14"/>
        <v>-126.80371692961279</v>
      </c>
      <c r="T54" s="1" t="b">
        <f t="shared" si="15"/>
        <v>0</v>
      </c>
    </row>
    <row r="55" spans="2:21">
      <c r="B55" s="3" t="s">
        <v>52</v>
      </c>
      <c r="C55" s="14">
        <v>221</v>
      </c>
      <c r="D55" s="23">
        <v>51655</v>
      </c>
      <c r="E55" s="3">
        <v>44.7</v>
      </c>
      <c r="G55" s="3">
        <v>46.7</v>
      </c>
      <c r="I55" s="3">
        <v>44.5</v>
      </c>
      <c r="K55" s="1">
        <f t="shared" si="8"/>
        <v>135.9</v>
      </c>
      <c r="M55" s="1">
        <v>31</v>
      </c>
      <c r="N55" s="1">
        <f t="shared" si="9"/>
        <v>0.99697594177736026</v>
      </c>
      <c r="O55" s="1">
        <f t="shared" si="10"/>
        <v>3.0240582226397361E-3</v>
      </c>
      <c r="P55" s="1">
        <f t="shared" si="11"/>
        <v>6.1594143696264148E-3</v>
      </c>
      <c r="Q55" s="1">
        <f t="shared" si="12"/>
        <v>-3.1353561469866786E-3</v>
      </c>
      <c r="R55" s="1">
        <f t="shared" si="13"/>
        <v>-161.9568217725969</v>
      </c>
      <c r="S55" s="1">
        <f t="shared" si="14"/>
        <v>-161.9568217725969</v>
      </c>
      <c r="T55" s="1" t="b">
        <f t="shared" si="15"/>
        <v>0</v>
      </c>
    </row>
    <row r="56" spans="2:21">
      <c r="B56" s="3" t="s">
        <v>77</v>
      </c>
      <c r="C56" s="14">
        <v>218</v>
      </c>
      <c r="D56" s="23">
        <v>52451</v>
      </c>
      <c r="E56" s="3">
        <v>47</v>
      </c>
      <c r="G56" s="3">
        <v>48.4</v>
      </c>
      <c r="I56" s="3">
        <v>46.3</v>
      </c>
      <c r="K56" s="1">
        <f t="shared" si="8"/>
        <v>141.69999999999999</v>
      </c>
      <c r="M56" s="1">
        <v>31</v>
      </c>
      <c r="N56" s="1">
        <f t="shared" si="9"/>
        <v>0.99307808544823672</v>
      </c>
      <c r="O56" s="1">
        <f t="shared" si="10"/>
        <v>6.9219145517632752E-3</v>
      </c>
      <c r="P56" s="1">
        <f t="shared" si="11"/>
        <v>1.0285130971409817E-2</v>
      </c>
      <c r="Q56" s="1">
        <f t="shared" si="12"/>
        <v>-3.3632164196465419E-3</v>
      </c>
      <c r="R56" s="1">
        <f t="shared" si="13"/>
        <v>-176.40406442688078</v>
      </c>
      <c r="S56" s="1">
        <f t="shared" si="14"/>
        <v>-176.40406442688078</v>
      </c>
      <c r="T56" s="1" t="b">
        <f t="shared" si="15"/>
        <v>0</v>
      </c>
    </row>
    <row r="57" spans="2:21">
      <c r="B57" s="3" t="s">
        <v>74</v>
      </c>
      <c r="C57" s="14">
        <v>216</v>
      </c>
      <c r="D57" s="23">
        <v>174724</v>
      </c>
      <c r="E57" s="3">
        <v>44</v>
      </c>
      <c r="G57" s="3">
        <v>47</v>
      </c>
      <c r="I57" s="3">
        <v>44.4</v>
      </c>
      <c r="K57" s="1">
        <f t="shared" si="8"/>
        <v>135.4</v>
      </c>
      <c r="M57" s="1">
        <v>31</v>
      </c>
      <c r="N57" s="1">
        <f t="shared" si="9"/>
        <v>0.99533881197628127</v>
      </c>
      <c r="O57" s="1">
        <f t="shared" si="10"/>
        <v>4.661188023718732E-3</v>
      </c>
      <c r="P57" s="1">
        <f t="shared" si="11"/>
        <v>5.8843291183912072E-3</v>
      </c>
      <c r="Q57" s="1">
        <f t="shared" si="12"/>
        <v>-1.2231410946724752E-3</v>
      </c>
      <c r="R57" s="1">
        <f t="shared" si="13"/>
        <v>-213.71210462555356</v>
      </c>
      <c r="S57" s="1">
        <f t="shared" si="14"/>
        <v>-213.71210462555356</v>
      </c>
      <c r="T57" s="1" t="b">
        <f t="shared" si="15"/>
        <v>0</v>
      </c>
    </row>
    <row r="58" spans="2:21">
      <c r="B58" s="3" t="s">
        <v>62</v>
      </c>
      <c r="C58" s="14">
        <v>218</v>
      </c>
      <c r="D58" s="23">
        <v>154455</v>
      </c>
      <c r="E58" s="3">
        <v>44.8</v>
      </c>
      <c r="G58" s="3">
        <v>46.7</v>
      </c>
      <c r="I58" s="3">
        <v>43.2</v>
      </c>
      <c r="K58" s="1">
        <f t="shared" si="8"/>
        <v>134.69999999999999</v>
      </c>
      <c r="M58" s="1">
        <v>31</v>
      </c>
      <c r="N58" s="1">
        <f t="shared" si="9"/>
        <v>0.99639619664232204</v>
      </c>
      <c r="O58" s="1">
        <f t="shared" si="10"/>
        <v>3.6038033576779593E-3</v>
      </c>
      <c r="P58" s="1">
        <f t="shared" si="11"/>
        <v>5.5175263146467479E-3</v>
      </c>
      <c r="Q58" s="1">
        <f t="shared" si="12"/>
        <v>-1.9137229569687886E-3</v>
      </c>
      <c r="R58" s="1">
        <f t="shared" si="13"/>
        <v>-295.58407931861422</v>
      </c>
      <c r="S58" s="1">
        <f t="shared" si="14"/>
        <v>-295.58407931861422</v>
      </c>
      <c r="T58" s="1" t="b">
        <f t="shared" si="15"/>
        <v>0</v>
      </c>
    </row>
    <row r="59" spans="2:21">
      <c r="B59" t="s">
        <v>89</v>
      </c>
      <c r="C59" s="14">
        <v>221</v>
      </c>
      <c r="D59" s="23">
        <v>52039</v>
      </c>
      <c r="E59" s="3">
        <v>48.3</v>
      </c>
      <c r="G59" s="3">
        <v>50.7</v>
      </c>
      <c r="I59" s="3">
        <v>46.8</v>
      </c>
      <c r="K59" s="1">
        <f t="shared" si="8"/>
        <v>145.80000000000001</v>
      </c>
      <c r="M59" s="1">
        <v>31</v>
      </c>
      <c r="N59" s="1">
        <f t="shared" si="9"/>
        <v>0.99236279305780062</v>
      </c>
      <c r="O59" s="1">
        <f t="shared" si="10"/>
        <v>7.6372069421993816E-3</v>
      </c>
      <c r="P59" s="1">
        <f t="shared" si="11"/>
        <v>1.4498682990815248E-2</v>
      </c>
      <c r="Q59" s="1">
        <f t="shared" si="12"/>
        <v>-6.8614760486158666E-3</v>
      </c>
      <c r="R59" s="1">
        <f t="shared" si="13"/>
        <v>-357.06435209392106</v>
      </c>
      <c r="S59" s="1">
        <f t="shared" si="14"/>
        <v>-357.06435209392106</v>
      </c>
      <c r="T59" s="1" t="b">
        <f t="shared" si="15"/>
        <v>0</v>
      </c>
    </row>
    <row r="60" spans="2:21">
      <c r="B60" s="3" t="s">
        <v>60</v>
      </c>
      <c r="C60" s="14">
        <v>221</v>
      </c>
      <c r="D60" s="23">
        <v>71087</v>
      </c>
      <c r="E60" s="3">
        <v>46.9</v>
      </c>
      <c r="G60" s="3">
        <v>48.9</v>
      </c>
      <c r="I60" s="3">
        <v>46.1</v>
      </c>
      <c r="K60" s="1">
        <f t="shared" si="8"/>
        <v>141.9</v>
      </c>
      <c r="M60" s="1">
        <v>31</v>
      </c>
      <c r="N60" s="1">
        <f t="shared" si="9"/>
        <v>0.99463872116389096</v>
      </c>
      <c r="O60" s="1">
        <f t="shared" si="10"/>
        <v>5.3612788361090402E-3</v>
      </c>
      <c r="P60" s="1">
        <f t="shared" si="11"/>
        <v>1.0462671706328197E-2</v>
      </c>
      <c r="Q60" s="1">
        <f t="shared" si="12"/>
        <v>-5.1013928702191569E-3</v>
      </c>
      <c r="R60" s="1">
        <f t="shared" si="13"/>
        <v>-362.64271496526919</v>
      </c>
      <c r="S60" s="1">
        <f t="shared" si="14"/>
        <v>-362.64271496526919</v>
      </c>
      <c r="T60" s="1" t="b">
        <f t="shared" si="15"/>
        <v>0</v>
      </c>
    </row>
    <row r="61" spans="2:21">
      <c r="B61" s="3" t="s">
        <v>37</v>
      </c>
      <c r="C61" s="14">
        <v>218</v>
      </c>
      <c r="D61" s="23">
        <v>175293</v>
      </c>
      <c r="E61" s="3">
        <v>46.4</v>
      </c>
      <c r="G61" s="3">
        <v>48.6</v>
      </c>
      <c r="I61" s="3">
        <v>46.3</v>
      </c>
      <c r="K61" s="1">
        <f t="shared" si="8"/>
        <v>141.30000000000001</v>
      </c>
      <c r="M61" s="1">
        <v>31</v>
      </c>
      <c r="N61" s="1">
        <f t="shared" si="9"/>
        <v>0.99332313348664569</v>
      </c>
      <c r="O61" s="1">
        <f t="shared" si="10"/>
        <v>6.676866513354307E-3</v>
      </c>
      <c r="P61" s="1">
        <f t="shared" si="11"/>
        <v>9.9379161044863551E-3</v>
      </c>
      <c r="Q61" s="1">
        <f t="shared" si="12"/>
        <v>-3.2610495911320481E-3</v>
      </c>
      <c r="R61" s="1">
        <f t="shared" si="13"/>
        <v>-571.63916597831007</v>
      </c>
      <c r="S61" s="1">
        <f t="shared" si="14"/>
        <v>-571.63916597831007</v>
      </c>
      <c r="T61" s="1" t="b">
        <f t="shared" si="15"/>
        <v>0</v>
      </c>
    </row>
    <row r="63" spans="2:21">
      <c r="R63" s="1" t="s">
        <v>31</v>
      </c>
      <c r="S63" s="1">
        <f>SUM(S9:S61)</f>
        <v>-2577.1794118035314</v>
      </c>
      <c r="T63" s="1">
        <f>SUM(T9:T61)</f>
        <v>2577.179412070092</v>
      </c>
      <c r="U63" s="1">
        <f>S63+T63</f>
        <v>2.6656061891117133E-7</v>
      </c>
    </row>
    <row r="64" spans="2:21">
      <c r="S64" s="1" t="s">
        <v>9</v>
      </c>
      <c r="T64" s="1">
        <f>T63/16000</f>
        <v>0.16107371325438075</v>
      </c>
    </row>
  </sheetData>
  <sortState ref="B9:T61">
    <sortCondition descending="1" ref="R9:R6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6"/>
  <sheetViews>
    <sheetView workbookViewId="0">
      <selection activeCell="L28" sqref="L28"/>
    </sheetView>
  </sheetViews>
  <sheetFormatPr baseColWidth="10" defaultRowHeight="13" x14ac:dyDescent="0"/>
  <cols>
    <col min="2" max="2" width="15.28515625" bestFit="1" customWidth="1"/>
    <col min="3" max="10" width="9" customWidth="1"/>
    <col min="14" max="14" width="12.5703125" customWidth="1"/>
  </cols>
  <sheetData>
    <row r="2" spans="2:15">
      <c r="B2" s="31"/>
      <c r="C2" s="31" t="s">
        <v>82</v>
      </c>
      <c r="D2" s="31"/>
      <c r="E2" s="31"/>
      <c r="F2" s="31"/>
      <c r="G2" s="31"/>
      <c r="H2" s="31"/>
    </row>
    <row r="3" spans="2:15">
      <c r="B3" s="32" t="s">
        <v>83</v>
      </c>
      <c r="C3" s="32">
        <v>2008</v>
      </c>
      <c r="D3" s="32">
        <v>2009</v>
      </c>
      <c r="E3" s="32">
        <v>2010</v>
      </c>
      <c r="F3" s="32">
        <v>2011</v>
      </c>
      <c r="G3" s="32">
        <v>2012</v>
      </c>
      <c r="H3" s="32">
        <v>2013</v>
      </c>
      <c r="I3" s="33">
        <v>2014</v>
      </c>
      <c r="J3" s="32" t="s">
        <v>114</v>
      </c>
      <c r="L3" s="29" t="s">
        <v>87</v>
      </c>
      <c r="M3" s="29"/>
      <c r="N3" s="29" t="s">
        <v>86</v>
      </c>
      <c r="O3" s="29"/>
    </row>
    <row r="4" spans="2:15">
      <c r="B4" s="3" t="s">
        <v>28</v>
      </c>
      <c r="C4" s="2">
        <f>INDEX('2008'!$B$7:$T$61,MATCH($B4,'2008'!$B$7:$B$61,0),MATCH("People",'2008'!$B$7:$T$7,0))</f>
        <v>15.36793713178486</v>
      </c>
      <c r="D4" s="2">
        <f>INDEX('2009'!$B$7:$T$61,MATCH($B4,'2009'!$B$7:$B$61,0),MATCH("People",'2009'!$B$7:$T$7,0))</f>
        <v>16.898431834495902</v>
      </c>
      <c r="E4" s="2">
        <f>INDEX('2010'!$B$7:$T$61,MATCH($B4,'2010'!$B$7:$B$61,0),MATCH("People",'2010'!$B$7:$T$7,0))</f>
        <v>15.344310427473211</v>
      </c>
      <c r="F4" s="2">
        <f>INDEX('2011'!$B$7:$T$61,MATCH($B4,'2011'!$B$7:$B$61,0),MATCH("People",'2011'!$B$7:$T$7,0))</f>
        <v>24.706126997843057</v>
      </c>
      <c r="G4" s="2">
        <f>INDEX('2012'!$B$7:$T$61,MATCH($B4,'2012'!$B$7:$B$61,0),MATCH("People",'2012'!$B$7:$T$7,0))</f>
        <v>19.429268555835908</v>
      </c>
      <c r="H4" s="2" t="e">
        <f>INDEX('2013'!$B$7:$T$61,MATCH($B4,'2013'!$B$7:$B$61,0),MATCH("People",'2013'!$B$7:$T$7,0))</f>
        <v>#N/A</v>
      </c>
      <c r="I4" s="2" t="e">
        <f>INDEX('2014'!$B$7:$T$61,MATCH($B4,'2014'!$B$7:$B$61,0),MATCH("People",'2014'!$B$7:$T$7,0))</f>
        <v>#N/A</v>
      </c>
      <c r="J4" s="34" t="e">
        <f t="shared" ref="J4:J35" si="0">AVERAGE(C4:I4)</f>
        <v>#N/A</v>
      </c>
      <c r="L4" s="3" t="s">
        <v>80</v>
      </c>
      <c r="M4" s="30">
        <f>INDEX($B$3:$J$56,MATCH($L4,$B$3:$B$56,0),MATCH($J$3,$B$3:$J$3,0))</f>
        <v>232.04544291556331</v>
      </c>
      <c r="N4" s="1" t="s">
        <v>37</v>
      </c>
      <c r="O4" s="30">
        <f>INDEX($B$3:$J$56,MATCH($N4,$B$3:$B$56,0),MATCH($J$3,$B$3:$J$3,0))</f>
        <v>-716.84749157011117</v>
      </c>
    </row>
    <row r="5" spans="2:15">
      <c r="B5" s="3" t="s">
        <v>29</v>
      </c>
      <c r="C5" s="2">
        <f>INDEX('2008'!$B$7:$T$61,MATCH($B5,'2008'!$B$7:$B$61,0),MATCH("People",'2008'!$B$7:$T$7,0))</f>
        <v>2.5279065497599356</v>
      </c>
      <c r="D5" s="2">
        <f>INDEX('2009'!$B$7:$T$61,MATCH($B5,'2009'!$B$7:$B$61,0),MATCH("People",'2009'!$B$7:$T$7,0))</f>
        <v>3.0251527953538542</v>
      </c>
      <c r="E5" s="2">
        <f>INDEX('2010'!$B$7:$T$61,MATCH($B5,'2010'!$B$7:$B$61,0),MATCH("People",'2010'!$B$7:$T$7,0))</f>
        <v>2.3531562010717746</v>
      </c>
      <c r="F5" s="2">
        <f>INDEX('2011'!$B$7:$T$61,MATCH($B5,'2011'!$B$7:$B$61,0),MATCH("People",'2011'!$B$7:$T$7,0))</f>
        <v>2.9963894968381126</v>
      </c>
      <c r="G5" s="2">
        <f>INDEX('2012'!$B$7:$T$61,MATCH($B5,'2012'!$B$7:$B$61,0),MATCH("People",'2012'!$B$7:$T$7,0))</f>
        <v>2.2721912089007521</v>
      </c>
      <c r="H5" s="2" t="e">
        <f>INDEX('2013'!$B$7:$T$61,MATCH($B5,'2013'!$B$7:$B$61,0),MATCH("People",'2013'!$B$7:$T$7,0))</f>
        <v>#N/A</v>
      </c>
      <c r="I5" s="2" t="e">
        <f>INDEX('2014'!$B$7:$T$61,MATCH($B5,'2014'!$B$7:$B$61,0),MATCH("People",'2014'!$B$7:$T$7,0))</f>
        <v>#N/A</v>
      </c>
      <c r="J5" s="34" t="e">
        <f t="shared" si="0"/>
        <v>#N/A</v>
      </c>
      <c r="L5" s="3" t="s">
        <v>53</v>
      </c>
      <c r="M5" s="30">
        <f t="shared" ref="M5:M8" si="1">INDEX($B$3:$J$56,MATCH($L5,$B$3:$B$56,0),MATCH($J$3,$B$3:$J$3,0))</f>
        <v>224.23978079560456</v>
      </c>
      <c r="N5" s="1" t="s">
        <v>60</v>
      </c>
      <c r="O5" s="30">
        <f t="shared" ref="O5:O8" si="2">INDEX($B$3:$J$56,MATCH($N5,$B$3:$B$56,0),MATCH($J$3,$B$3:$J$3,0))</f>
        <v>-356.43844371398825</v>
      </c>
    </row>
    <row r="6" spans="2:15">
      <c r="B6" s="3" t="s">
        <v>80</v>
      </c>
      <c r="C6" s="2">
        <f>INDEX('2008'!$B$7:$T$61,MATCH($B6,'2008'!$B$7:$B$61,0),MATCH("People",'2008'!$B$7:$T$7,0))</f>
        <v>264.28480982752183</v>
      </c>
      <c r="D6" s="2">
        <f>INDEX('2009'!$B$7:$T$61,MATCH($B6,'2009'!$B$7:$B$61,0),MATCH("People",'2009'!$B$7:$T$7,0))</f>
        <v>168.10360058338478</v>
      </c>
      <c r="E6" s="2">
        <f>INDEX('2010'!$B$7:$T$61,MATCH($B6,'2010'!$B$7:$B$61,0),MATCH("People",'2010'!$B$7:$T$7,0))</f>
        <v>237.90455530671596</v>
      </c>
      <c r="F6" s="2">
        <f>INDEX('2011'!$B$7:$T$61,MATCH($B6,'2011'!$B$7:$B$61,0),MATCH("People",'2011'!$B$7:$T$7,0))</f>
        <v>252.66569701512171</v>
      </c>
      <c r="G6" s="2">
        <f>INDEX('2012'!$B$7:$T$61,MATCH($B6,'2012'!$B$7:$B$61,0),MATCH("People",'2012'!$B$7:$T$7,0))</f>
        <v>208.51305640244757</v>
      </c>
      <c r="H6" s="2">
        <f>INDEX('2013'!$B$7:$T$61,MATCH($B6,'2013'!$B$7:$B$61,0),MATCH("People",'2013'!$B$7:$T$7,0))</f>
        <v>240.38561645348352</v>
      </c>
      <c r="I6" s="2">
        <f>INDEX('2014'!$B$7:$T$61,MATCH($B6,'2014'!$B$7:$B$61,0),MATCH("People",'2014'!$B$7:$T$7,0))</f>
        <v>252.4607648202676</v>
      </c>
      <c r="J6" s="34">
        <f t="shared" si="0"/>
        <v>232.04544291556331</v>
      </c>
      <c r="L6" s="3" t="s">
        <v>41</v>
      </c>
      <c r="M6" s="30">
        <f t="shared" si="1"/>
        <v>167.45299203577079</v>
      </c>
      <c r="N6" s="1" t="s">
        <v>89</v>
      </c>
      <c r="O6" s="30">
        <f t="shared" si="2"/>
        <v>-353.34218976493668</v>
      </c>
    </row>
    <row r="7" spans="2:15">
      <c r="B7" s="3" t="s">
        <v>53</v>
      </c>
      <c r="C7" s="2">
        <f>INDEX('2008'!$B$7:$T$61,MATCH($B7,'2008'!$B$7:$B$61,0),MATCH("People",'2008'!$B$7:$T$7,0))</f>
        <v>187.7350856006945</v>
      </c>
      <c r="D7" s="2">
        <f>INDEX('2009'!$B$7:$T$61,MATCH($B7,'2009'!$B$7:$B$61,0),MATCH("People",'2009'!$B$7:$T$7,0))</f>
        <v>182.89521247586876</v>
      </c>
      <c r="E7" s="2">
        <f>INDEX('2010'!$B$7:$T$61,MATCH($B7,'2010'!$B$7:$B$61,0),MATCH("People",'2010'!$B$7:$T$7,0))</f>
        <v>205.22215499257942</v>
      </c>
      <c r="F7" s="2">
        <f>INDEX('2011'!$B$7:$T$61,MATCH($B7,'2011'!$B$7:$B$61,0),MATCH("People",'2011'!$B$7:$T$7,0))</f>
        <v>318.03959948667926</v>
      </c>
      <c r="G7" s="2">
        <f>INDEX('2012'!$B$7:$T$61,MATCH($B7,'2012'!$B$7:$B$61,0),MATCH("People",'2012'!$B$7:$T$7,0))</f>
        <v>259.48470484634555</v>
      </c>
      <c r="H7" s="2">
        <f>INDEX('2013'!$B$7:$T$61,MATCH($B7,'2013'!$B$7:$B$61,0),MATCH("People",'2013'!$B$7:$T$7,0))</f>
        <v>205.3306391902714</v>
      </c>
      <c r="I7" s="2">
        <f>INDEX('2014'!$B$7:$T$61,MATCH($B7,'2014'!$B$7:$B$61,0),MATCH("People",'2014'!$B$7:$T$7,0))</f>
        <v>210.97106897679319</v>
      </c>
      <c r="J7" s="34">
        <f t="shared" si="0"/>
        <v>224.23978079560456</v>
      </c>
      <c r="L7" s="3" t="s">
        <v>36</v>
      </c>
      <c r="M7" s="30">
        <f t="shared" si="1"/>
        <v>137.236079021384</v>
      </c>
      <c r="N7" s="1" t="s">
        <v>74</v>
      </c>
      <c r="O7" s="30">
        <f t="shared" si="2"/>
        <v>-226.21826075620848</v>
      </c>
    </row>
    <row r="8" spans="2:15">
      <c r="B8" s="3" t="s">
        <v>41</v>
      </c>
      <c r="C8" s="2">
        <f>INDEX('2008'!$B$7:$T$61,MATCH($B8,'2008'!$B$7:$B$61,0),MATCH("People",'2008'!$B$7:$T$7,0))</f>
        <v>167.2131256196439</v>
      </c>
      <c r="D8" s="2">
        <f>INDEX('2009'!$B$7:$T$61,MATCH($B8,'2009'!$B$7:$B$61,0),MATCH("People",'2009'!$B$7:$T$7,0))</f>
        <v>256.96769456026408</v>
      </c>
      <c r="E8" s="2">
        <f>INDEX('2010'!$B$7:$T$61,MATCH($B8,'2010'!$B$7:$B$61,0),MATCH("People",'2010'!$B$7:$T$7,0))</f>
        <v>104.65040340049053</v>
      </c>
      <c r="F8" s="2">
        <f>INDEX('2011'!$B$7:$T$61,MATCH($B8,'2011'!$B$7:$B$61,0),MATCH("People",'2011'!$B$7:$T$7,0))</f>
        <v>161.88954956127236</v>
      </c>
      <c r="G8" s="2">
        <f>INDEX('2012'!$B$7:$T$61,MATCH($B8,'2012'!$B$7:$B$61,0),MATCH("People",'2012'!$B$7:$T$7,0))</f>
        <v>138.65040276437782</v>
      </c>
      <c r="H8" s="2">
        <f>INDEX('2013'!$B$7:$T$61,MATCH($B8,'2013'!$B$7:$B$61,0),MATCH("People",'2013'!$B$7:$T$7,0))</f>
        <v>258.75360543609173</v>
      </c>
      <c r="I8" s="2">
        <f>INDEX('2014'!$B$7:$T$61,MATCH($B8,'2014'!$B$7:$B$61,0),MATCH("People",'2014'!$B$7:$T$7,0))</f>
        <v>84.046162908255241</v>
      </c>
      <c r="J8" s="34">
        <f t="shared" si="0"/>
        <v>167.45299203577079</v>
      </c>
      <c r="L8" s="3" t="s">
        <v>56</v>
      </c>
      <c r="M8" s="30">
        <f t="shared" si="1"/>
        <v>121.38383521468981</v>
      </c>
      <c r="N8" s="1" t="s">
        <v>62</v>
      </c>
      <c r="O8" s="30">
        <f t="shared" si="2"/>
        <v>-201.71148082800769</v>
      </c>
    </row>
    <row r="9" spans="2:15">
      <c r="B9" s="3" t="s">
        <v>36</v>
      </c>
      <c r="C9" s="2">
        <f>INDEX('2008'!$B$7:$T$61,MATCH($B9,'2008'!$B$7:$B$61,0),MATCH("People",'2008'!$B$7:$T$7,0))</f>
        <v>153.47937238142362</v>
      </c>
      <c r="D9" s="2">
        <f>INDEX('2009'!$B$7:$T$61,MATCH($B9,'2009'!$B$7:$B$61,0),MATCH("People",'2009'!$B$7:$T$7,0))</f>
        <v>145.41993387988174</v>
      </c>
      <c r="E9" s="2">
        <f>INDEX('2010'!$B$7:$T$61,MATCH($B9,'2010'!$B$7:$B$61,0),MATCH("People",'2010'!$B$7:$T$7,0))</f>
        <v>125.49161297417079</v>
      </c>
      <c r="F9" s="2">
        <f>INDEX('2011'!$B$7:$T$61,MATCH($B9,'2011'!$B$7:$B$61,0),MATCH("People",'2011'!$B$7:$T$7,0))</f>
        <v>151.22880203751126</v>
      </c>
      <c r="G9" s="2">
        <f>INDEX('2012'!$B$7:$T$61,MATCH($B9,'2012'!$B$7:$B$61,0),MATCH("People",'2012'!$B$7:$T$7,0))</f>
        <v>147.21154282900966</v>
      </c>
      <c r="H9" s="2">
        <f>INDEX('2013'!$B$7:$T$61,MATCH($B9,'2013'!$B$7:$B$61,0),MATCH("People",'2013'!$B$7:$T$7,0))</f>
        <v>109.88657846430741</v>
      </c>
      <c r="I9" s="2">
        <f>INDEX('2014'!$B$7:$T$61,MATCH($B9,'2014'!$B$7:$B$61,0),MATCH("People",'2014'!$B$7:$T$7,0))</f>
        <v>127.93471058338368</v>
      </c>
      <c r="J9" s="34">
        <f t="shared" si="0"/>
        <v>137.236079021384</v>
      </c>
    </row>
    <row r="10" spans="2:15">
      <c r="B10" s="3" t="s">
        <v>56</v>
      </c>
      <c r="C10" s="2">
        <f>INDEX('2008'!$B$7:$T$61,MATCH($B10,'2008'!$B$7:$B$61,0),MATCH("People",'2008'!$B$7:$T$7,0))</f>
        <v>78.197692337611926</v>
      </c>
      <c r="D10" s="2">
        <f>INDEX('2009'!$B$7:$T$61,MATCH($B10,'2009'!$B$7:$B$61,0),MATCH("People",'2009'!$B$7:$T$7,0))</f>
        <v>111.16985029027435</v>
      </c>
      <c r="E10" s="2">
        <f>INDEX('2010'!$B$7:$T$61,MATCH($B10,'2010'!$B$7:$B$61,0),MATCH("People",'2010'!$B$7:$T$7,0))</f>
        <v>72.84851016081879</v>
      </c>
      <c r="F10" s="2">
        <f>INDEX('2011'!$B$7:$T$61,MATCH($B10,'2011'!$B$7:$B$61,0),MATCH("People",'2011'!$B$7:$T$7,0))</f>
        <v>111.60774030833656</v>
      </c>
      <c r="G10" s="2">
        <f>INDEX('2012'!$B$7:$T$61,MATCH($B10,'2012'!$B$7:$B$61,0),MATCH("People",'2012'!$B$7:$T$7,0))</f>
        <v>91.759039584009088</v>
      </c>
      <c r="H10" s="2">
        <f>INDEX('2013'!$B$7:$T$61,MATCH($B10,'2013'!$B$7:$B$61,0),MATCH("People",'2013'!$B$7:$T$7,0))</f>
        <v>177.54928497519992</v>
      </c>
      <c r="I10" s="2">
        <f>INDEX('2014'!$B$7:$T$61,MATCH($B10,'2014'!$B$7:$B$61,0),MATCH("People",'2014'!$B$7:$T$7,0))</f>
        <v>206.55472884657797</v>
      </c>
      <c r="J10" s="34">
        <f t="shared" si="0"/>
        <v>121.38383521468981</v>
      </c>
    </row>
    <row r="11" spans="2:15">
      <c r="B11" s="3" t="s">
        <v>75</v>
      </c>
      <c r="C11" s="2">
        <f>INDEX('2008'!$B$7:$T$61,MATCH($B11,'2008'!$B$7:$B$61,0),MATCH("People",'2008'!$B$7:$T$7,0))</f>
        <v>105.47477474115318</v>
      </c>
      <c r="D11" s="2">
        <f>INDEX('2009'!$B$7:$T$61,MATCH($B11,'2009'!$B$7:$B$61,0),MATCH("People",'2009'!$B$7:$T$7,0))</f>
        <v>149.25082254593349</v>
      </c>
      <c r="E11" s="2">
        <f>INDEX('2010'!$B$7:$T$61,MATCH($B11,'2010'!$B$7:$B$61,0),MATCH("People",'2010'!$B$7:$T$7,0))</f>
        <v>105.57703196809521</v>
      </c>
      <c r="F11" s="2">
        <f>INDEX('2011'!$B$7:$T$61,MATCH($B11,'2011'!$B$7:$B$61,0),MATCH("People",'2011'!$B$7:$T$7,0))</f>
        <v>133.31114843008723</v>
      </c>
      <c r="G11" s="2">
        <f>INDEX('2012'!$B$7:$T$61,MATCH($B11,'2012'!$B$7:$B$61,0),MATCH("People",'2012'!$B$7:$T$7,0))</f>
        <v>111.27402413335805</v>
      </c>
      <c r="H11" s="2">
        <f>INDEX('2013'!$B$7:$T$61,MATCH($B11,'2013'!$B$7:$B$61,0),MATCH("People",'2013'!$B$7:$T$7,0))</f>
        <v>92.466567630180236</v>
      </c>
      <c r="I11" s="2">
        <f>INDEX('2014'!$B$7:$T$61,MATCH($B11,'2014'!$B$7:$B$61,0),MATCH("People",'2014'!$B$7:$T$7,0))</f>
        <v>126.96868636002003</v>
      </c>
      <c r="J11" s="34">
        <f t="shared" si="0"/>
        <v>117.76043654411819</v>
      </c>
    </row>
    <row r="12" spans="2:15">
      <c r="B12" s="3" t="s">
        <v>47</v>
      </c>
      <c r="C12" s="2">
        <f>INDEX('2008'!$B$7:$T$61,MATCH($B12,'2008'!$B$7:$B$61,0),MATCH("People",'2008'!$B$7:$T$7,0))</f>
        <v>93.478850292117698</v>
      </c>
      <c r="D12" s="2">
        <f>INDEX('2009'!$B$7:$T$61,MATCH($B12,'2009'!$B$7:$B$61,0),MATCH("People",'2009'!$B$7:$T$7,0))</f>
        <v>94.137709525746644</v>
      </c>
      <c r="E12" s="2">
        <f>INDEX('2010'!$B$7:$T$61,MATCH($B12,'2010'!$B$7:$B$61,0),MATCH("People",'2010'!$B$7:$T$7,0))</f>
        <v>105.85646693514018</v>
      </c>
      <c r="F12" s="2">
        <f>INDEX('2011'!$B$7:$T$61,MATCH($B12,'2011'!$B$7:$B$61,0),MATCH("People",'2011'!$B$7:$T$7,0))</f>
        <v>130.80146867386435</v>
      </c>
      <c r="G12" s="2">
        <f>INDEX('2012'!$B$7:$T$61,MATCH($B12,'2012'!$B$7:$B$61,0),MATCH("People",'2012'!$B$7:$T$7,0))</f>
        <v>107.32501477885849</v>
      </c>
      <c r="H12" s="2">
        <f>INDEX('2013'!$B$7:$T$61,MATCH($B12,'2013'!$B$7:$B$61,0),MATCH("People",'2013'!$B$7:$T$7,0))</f>
        <v>149.09510416171807</v>
      </c>
      <c r="I12" s="2">
        <f>INDEX('2014'!$B$7:$T$61,MATCH($B12,'2014'!$B$7:$B$61,0),MATCH("People",'2014'!$B$7:$T$7,0))</f>
        <v>128.20423397443079</v>
      </c>
      <c r="J12" s="34">
        <f t="shared" si="0"/>
        <v>115.55697833455373</v>
      </c>
    </row>
    <row r="13" spans="2:15">
      <c r="B13" s="3" t="s">
        <v>67</v>
      </c>
      <c r="C13" s="2">
        <f>INDEX('2008'!$B$7:$T$61,MATCH($B13,'2008'!$B$7:$B$61,0),MATCH("People",'2008'!$B$7:$T$7,0))</f>
        <v>110.37075540350706</v>
      </c>
      <c r="D13" s="2">
        <f>INDEX('2009'!$B$7:$T$61,MATCH($B13,'2009'!$B$7:$B$61,0),MATCH("People",'2009'!$B$7:$T$7,0))</f>
        <v>128.09160448777607</v>
      </c>
      <c r="E13" s="2">
        <f>INDEX('2010'!$B$7:$T$61,MATCH($B13,'2010'!$B$7:$B$61,0),MATCH("People",'2010'!$B$7:$T$7,0))</f>
        <v>107.08081364277157</v>
      </c>
      <c r="F13" s="2">
        <f>INDEX('2011'!$B$7:$T$61,MATCH($B13,'2011'!$B$7:$B$61,0),MATCH("People",'2011'!$B$7:$T$7,0))</f>
        <v>133.10437636205816</v>
      </c>
      <c r="G13" s="2">
        <f>INDEX('2012'!$B$7:$T$61,MATCH($B13,'2012'!$B$7:$B$61,0),MATCH("People",'2012'!$B$7:$T$7,0))</f>
        <v>91.593939507840375</v>
      </c>
      <c r="H13" s="2">
        <f>INDEX('2013'!$B$7:$T$61,MATCH($B13,'2013'!$B$7:$B$61,0),MATCH("People",'2013'!$B$7:$T$7,0))</f>
        <v>140.60189930847639</v>
      </c>
      <c r="I13" s="2">
        <f>INDEX('2014'!$B$7:$T$61,MATCH($B13,'2014'!$B$7:$B$61,0),MATCH("People",'2014'!$B$7:$T$7,0))</f>
        <v>88.976025475013103</v>
      </c>
      <c r="J13" s="34">
        <f t="shared" si="0"/>
        <v>114.25991631249181</v>
      </c>
    </row>
    <row r="14" spans="2:15">
      <c r="B14" s="3" t="s">
        <v>66</v>
      </c>
      <c r="C14" s="2">
        <f>INDEX('2008'!$B$7:$T$61,MATCH($B14,'2008'!$B$7:$B$61,0),MATCH("People",'2008'!$B$7:$T$7,0))</f>
        <v>163.11070033708879</v>
      </c>
      <c r="D14" s="2">
        <f>INDEX('2009'!$B$7:$T$61,MATCH($B14,'2009'!$B$7:$B$61,0),MATCH("People",'2009'!$B$7:$T$7,0))</f>
        <v>100.87699858883386</v>
      </c>
      <c r="E14" s="2">
        <f>INDEX('2010'!$B$7:$T$61,MATCH($B14,'2010'!$B$7:$B$61,0),MATCH("People",'2010'!$B$7:$T$7,0))</f>
        <v>92.092728656580547</v>
      </c>
      <c r="F14" s="2">
        <f>INDEX('2011'!$B$7:$T$61,MATCH($B14,'2011'!$B$7:$B$61,0),MATCH("People",'2011'!$B$7:$T$7,0))</f>
        <v>86.888325285743903</v>
      </c>
      <c r="G14" s="2">
        <f>INDEX('2012'!$B$7:$T$61,MATCH($B14,'2012'!$B$7:$B$61,0),MATCH("People",'2012'!$B$7:$T$7,0))</f>
        <v>67.360642199782689</v>
      </c>
      <c r="H14" s="2">
        <f>INDEX('2013'!$B$7:$T$61,MATCH($B14,'2013'!$B$7:$B$61,0),MATCH("People",'2013'!$B$7:$T$7,0))</f>
        <v>95.928860890879903</v>
      </c>
      <c r="I14" s="2">
        <f>INDEX('2014'!$B$7:$T$61,MATCH($B14,'2014'!$B$7:$B$61,0),MATCH("People",'2014'!$B$7:$T$7,0))</f>
        <v>21.841324091473975</v>
      </c>
      <c r="J14" s="34">
        <f t="shared" si="0"/>
        <v>89.728511435769107</v>
      </c>
    </row>
    <row r="15" spans="2:15">
      <c r="B15" s="4" t="s">
        <v>33</v>
      </c>
      <c r="C15" s="2">
        <f>INDEX('2008'!$B$7:$T$61,MATCH($B15,'2008'!$B$7:$B$61,0),MATCH("People",'2008'!$B$7:$T$7,0))</f>
        <v>84.8326358270252</v>
      </c>
      <c r="D15" s="2">
        <f>INDEX('2009'!$B$7:$T$61,MATCH($B15,'2009'!$B$7:$B$61,0),MATCH("People",'2009'!$B$7:$T$7,0))</f>
        <v>44.373071257402096</v>
      </c>
      <c r="E15" s="2">
        <f>INDEX('2010'!$B$7:$T$61,MATCH($B15,'2010'!$B$7:$B$61,0),MATCH("People",'2010'!$B$7:$T$7,0))</f>
        <v>60.808031146123845</v>
      </c>
      <c r="F15" s="2">
        <f>INDEX('2011'!$B$7:$T$61,MATCH($B15,'2011'!$B$7:$B$61,0),MATCH("People",'2011'!$B$7:$T$7,0))</f>
        <v>76.982991679774557</v>
      </c>
      <c r="G15" s="2">
        <f>INDEX('2012'!$B$7:$T$61,MATCH($B15,'2012'!$B$7:$B$61,0),MATCH("People",'2012'!$B$7:$T$7,0))</f>
        <v>87.444228709869975</v>
      </c>
      <c r="H15" s="2">
        <f>INDEX('2013'!$B$7:$T$61,MATCH($B15,'2013'!$B$7:$B$61,0),MATCH("People",'2013'!$B$7:$T$7,0))</f>
        <v>148.30943828984894</v>
      </c>
      <c r="I15" s="2">
        <f>INDEX('2014'!$B$7:$T$61,MATCH($B15,'2014'!$B$7:$B$61,0),MATCH("People",'2014'!$B$7:$T$7,0))</f>
        <v>113.71047021608928</v>
      </c>
      <c r="J15" s="34">
        <f t="shared" si="0"/>
        <v>88.065838160876282</v>
      </c>
    </row>
    <row r="16" spans="2:15">
      <c r="B16" s="3" t="s">
        <v>50</v>
      </c>
      <c r="C16" s="2">
        <f>INDEX('2008'!$B$7:$T$61,MATCH($B16,'2008'!$B$7:$B$61,0),MATCH("People",'2008'!$B$7:$T$7,0))</f>
        <v>103.58891385346772</v>
      </c>
      <c r="D16" s="2">
        <f>INDEX('2009'!$B$7:$T$61,MATCH($B16,'2009'!$B$7:$B$61,0),MATCH("People",'2009'!$B$7:$T$7,0))</f>
        <v>47.558847954999884</v>
      </c>
      <c r="E16" s="2">
        <f>INDEX('2010'!$B$7:$T$61,MATCH($B16,'2010'!$B$7:$B$61,0),MATCH("People",'2010'!$B$7:$T$7,0))</f>
        <v>90.458887523633194</v>
      </c>
      <c r="F16" s="2">
        <f>INDEX('2011'!$B$7:$T$61,MATCH($B16,'2011'!$B$7:$B$61,0),MATCH("People",'2011'!$B$7:$T$7,0))</f>
        <v>69.33038235346315</v>
      </c>
      <c r="G16" s="2">
        <f>INDEX('2012'!$B$7:$T$61,MATCH($B16,'2012'!$B$7:$B$61,0),MATCH("People",'2012'!$B$7:$T$7,0))</f>
        <v>100.67965070348983</v>
      </c>
      <c r="H16" s="2">
        <f>INDEX('2013'!$B$7:$T$61,MATCH($B16,'2013'!$B$7:$B$61,0),MATCH("People",'2013'!$B$7:$T$7,0))</f>
        <v>109.97988449195007</v>
      </c>
      <c r="I16" s="2">
        <f>INDEX('2014'!$B$7:$T$61,MATCH($B16,'2014'!$B$7:$B$61,0),MATCH("People",'2014'!$B$7:$T$7,0))</f>
        <v>68.087076546601907</v>
      </c>
      <c r="J16" s="34">
        <f t="shared" si="0"/>
        <v>84.240520489657953</v>
      </c>
    </row>
    <row r="17" spans="2:10">
      <c r="B17" s="3" t="s">
        <v>79</v>
      </c>
      <c r="C17" s="2">
        <f>INDEX('2008'!$B$7:$T$61,MATCH($B17,'2008'!$B$7:$B$61,0),MATCH("People",'2008'!$B$7:$T$7,0))</f>
        <v>73.181243017160725</v>
      </c>
      <c r="D17" s="2">
        <f>INDEX('2009'!$B$7:$T$61,MATCH($B17,'2009'!$B$7:$B$61,0),MATCH("People",'2009'!$B$7:$T$7,0))</f>
        <v>71.521161644647563</v>
      </c>
      <c r="E17" s="2">
        <f>INDEX('2010'!$B$7:$T$61,MATCH($B17,'2010'!$B$7:$B$61,0),MATCH("People",'2010'!$B$7:$T$7,0))</f>
        <v>67.899612640557834</v>
      </c>
      <c r="F17" s="2">
        <f>INDEX('2011'!$B$7:$T$61,MATCH($B17,'2011'!$B$7:$B$61,0),MATCH("People",'2011'!$B$7:$T$7,0))</f>
        <v>97.138414686672093</v>
      </c>
      <c r="G17" s="2">
        <f>INDEX('2012'!$B$7:$T$61,MATCH($B17,'2012'!$B$7:$B$61,0),MATCH("People",'2012'!$B$7:$T$7,0))</f>
        <v>79.628018228138743</v>
      </c>
      <c r="H17" s="2">
        <f>INDEX('2013'!$B$7:$T$61,MATCH($B17,'2013'!$B$7:$B$61,0),MATCH("People",'2013'!$B$7:$T$7,0))</f>
        <v>82.397088031745525</v>
      </c>
      <c r="I17" s="2">
        <f>INDEX('2014'!$B$7:$T$61,MATCH($B17,'2014'!$B$7:$B$61,0),MATCH("People",'2014'!$B$7:$T$7,0))</f>
        <v>81.354084054926361</v>
      </c>
      <c r="J17" s="34">
        <f t="shared" si="0"/>
        <v>79.017088900549837</v>
      </c>
    </row>
    <row r="18" spans="2:10">
      <c r="B18" s="3" t="s">
        <v>55</v>
      </c>
      <c r="C18" s="2">
        <f>INDEX('2008'!$B$7:$T$61,MATCH($B18,'2008'!$B$7:$B$61,0),MATCH("People",'2008'!$B$7:$T$7,0))</f>
        <v>99.861116189737615</v>
      </c>
      <c r="D18" s="2">
        <f>INDEX('2009'!$B$7:$T$61,MATCH($B18,'2009'!$B$7:$B$61,0),MATCH("People",'2009'!$B$7:$T$7,0))</f>
        <v>71.994375279820559</v>
      </c>
      <c r="E18" s="2">
        <f>INDEX('2010'!$B$7:$T$61,MATCH($B18,'2010'!$B$7:$B$61,0),MATCH("People",'2010'!$B$7:$T$7,0))</f>
        <v>80.509367752001125</v>
      </c>
      <c r="F18" s="2">
        <f>INDEX('2011'!$B$7:$T$61,MATCH($B18,'2011'!$B$7:$B$61,0),MATCH("People",'2011'!$B$7:$T$7,0))</f>
        <v>90.750524406112589</v>
      </c>
      <c r="G18" s="2">
        <f>INDEX('2012'!$B$7:$T$61,MATCH($B18,'2012'!$B$7:$B$61,0),MATCH("People",'2012'!$B$7:$T$7,0))</f>
        <v>74.030725306248542</v>
      </c>
      <c r="H18" s="2">
        <f>INDEX('2013'!$B$7:$T$61,MATCH($B18,'2013'!$B$7:$B$61,0),MATCH("People",'2013'!$B$7:$T$7,0))</f>
        <v>68.9415036949827</v>
      </c>
      <c r="I18" s="2">
        <f>INDEX('2014'!$B$7:$T$61,MATCH($B18,'2014'!$B$7:$B$61,0),MATCH("People",'2014'!$B$7:$T$7,0))</f>
        <v>52.978549241613962</v>
      </c>
      <c r="J18" s="34">
        <f t="shared" si="0"/>
        <v>77.009451695788158</v>
      </c>
    </row>
    <row r="19" spans="2:10">
      <c r="B19" s="3" t="s">
        <v>71</v>
      </c>
      <c r="C19" s="2">
        <f>INDEX('2008'!$B$7:$T$61,MATCH($B19,'2008'!$B$7:$B$61,0),MATCH("People",'2008'!$B$7:$T$7,0))</f>
        <v>39.320173311981556</v>
      </c>
      <c r="D19" s="2">
        <f>INDEX('2009'!$B$7:$T$61,MATCH($B19,'2009'!$B$7:$B$61,0),MATCH("People",'2009'!$B$7:$T$7,0))</f>
        <v>86.40467345420916</v>
      </c>
      <c r="E19" s="2">
        <f>INDEX('2010'!$B$7:$T$61,MATCH($B19,'2010'!$B$7:$B$61,0),MATCH("People",'2010'!$B$7:$T$7,0))</f>
        <v>61.938681620884516</v>
      </c>
      <c r="F19" s="2">
        <f>INDEX('2011'!$B$7:$T$61,MATCH($B19,'2011'!$B$7:$B$61,0),MATCH("People",'2011'!$B$7:$T$7,0))</f>
        <v>93.713205337990928</v>
      </c>
      <c r="G19" s="2">
        <f>INDEX('2012'!$B$7:$T$61,MATCH($B19,'2012'!$B$7:$B$61,0),MATCH("People",'2012'!$B$7:$T$7,0))</f>
        <v>92.219549490629646</v>
      </c>
      <c r="H19" s="2">
        <f>INDEX('2013'!$B$7:$T$61,MATCH($B19,'2013'!$B$7:$B$61,0),MATCH("People",'2013'!$B$7:$T$7,0))</f>
        <v>85.640237096604196</v>
      </c>
      <c r="I19" s="2">
        <f>INDEX('2014'!$B$7:$T$61,MATCH($B19,'2014'!$B$7:$B$61,0),MATCH("People",'2014'!$B$7:$T$7,0))</f>
        <v>58.908932730682615</v>
      </c>
      <c r="J19" s="34">
        <f t="shared" si="0"/>
        <v>74.020779006140387</v>
      </c>
    </row>
    <row r="20" spans="2:10">
      <c r="B20" s="3" t="s">
        <v>49</v>
      </c>
      <c r="C20" s="2">
        <f>INDEX('2008'!$B$7:$T$61,MATCH($B20,'2008'!$B$7:$B$61,0),MATCH("People",'2008'!$B$7:$T$7,0))</f>
        <v>92.695930070943149</v>
      </c>
      <c r="D20" s="2">
        <f>INDEX('2009'!$B$7:$T$61,MATCH($B20,'2009'!$B$7:$B$61,0),MATCH("People",'2009'!$B$7:$T$7,0))</f>
        <v>109.37126960513064</v>
      </c>
      <c r="E20" s="2">
        <f>INDEX('2010'!$B$7:$T$61,MATCH($B20,'2010'!$B$7:$B$61,0),MATCH("People",'2010'!$B$7:$T$7,0))</f>
        <v>68.991300140180243</v>
      </c>
      <c r="F20" s="2">
        <f>INDEX('2011'!$B$7:$T$61,MATCH($B20,'2011'!$B$7:$B$61,0),MATCH("People",'2011'!$B$7:$T$7,0))</f>
        <v>-72.173426420649548</v>
      </c>
      <c r="G20" s="2">
        <f>INDEX('2012'!$B$7:$T$61,MATCH($B20,'2012'!$B$7:$B$61,0),MATCH("People",'2012'!$B$7:$T$7,0))</f>
        <v>97.41665093041523</v>
      </c>
      <c r="H20" s="2">
        <f>INDEX('2013'!$B$7:$T$61,MATCH($B20,'2013'!$B$7:$B$61,0),MATCH("People",'2013'!$B$7:$T$7,0))</f>
        <v>99.931826658827006</v>
      </c>
      <c r="I20" s="2">
        <f>INDEX('2014'!$B$7:$T$61,MATCH($B20,'2014'!$B$7:$B$61,0),MATCH("People",'2014'!$B$7:$T$7,0))</f>
        <v>116.2127717228182</v>
      </c>
      <c r="J20" s="34">
        <f t="shared" si="0"/>
        <v>73.206617529666417</v>
      </c>
    </row>
    <row r="21" spans="2:10">
      <c r="B21" s="3" t="s">
        <v>73</v>
      </c>
      <c r="C21" s="2">
        <f>INDEX('2008'!$B$7:$T$61,MATCH($B21,'2008'!$B$7:$B$61,0),MATCH("People",'2008'!$B$7:$T$7,0))</f>
        <v>11.62222728228258</v>
      </c>
      <c r="D21" s="2">
        <f>INDEX('2009'!$B$7:$T$61,MATCH($B21,'2009'!$B$7:$B$61,0),MATCH("People",'2009'!$B$7:$T$7,0))</f>
        <v>45.180624544755787</v>
      </c>
      <c r="E21" s="2">
        <f>INDEX('2010'!$B$7:$T$61,MATCH($B21,'2010'!$B$7:$B$61,0),MATCH("People",'2010'!$B$7:$T$7,0))</f>
        <v>44.677003471994588</v>
      </c>
      <c r="F21" s="2">
        <f>INDEX('2011'!$B$7:$T$61,MATCH($B21,'2011'!$B$7:$B$61,0),MATCH("People",'2011'!$B$7:$T$7,0))</f>
        <v>94.89931276434767</v>
      </c>
      <c r="G21" s="2">
        <f>INDEX('2012'!$B$7:$T$61,MATCH($B21,'2012'!$B$7:$B$61,0),MATCH("People",'2012'!$B$7:$T$7,0))</f>
        <v>104.09992209803222</v>
      </c>
      <c r="H21" s="2">
        <f>INDEX('2013'!$B$7:$T$61,MATCH($B21,'2013'!$B$7:$B$61,0),MATCH("People",'2013'!$B$7:$T$7,0))</f>
        <v>72.231784762495494</v>
      </c>
      <c r="I21" s="2">
        <f>INDEX('2014'!$B$7:$T$61,MATCH($B21,'2014'!$B$7:$B$61,0),MATCH("People",'2014'!$B$7:$T$7,0))</f>
        <v>103.02307846329293</v>
      </c>
      <c r="J21" s="34">
        <f t="shared" si="0"/>
        <v>67.961993341028759</v>
      </c>
    </row>
    <row r="22" spans="2:10">
      <c r="B22" s="3" t="s">
        <v>46</v>
      </c>
      <c r="C22" s="2">
        <f>INDEX('2008'!$B$7:$T$61,MATCH($B22,'2008'!$B$7:$B$61,0),MATCH("People",'2008'!$B$7:$T$7,0))</f>
        <v>84.318552631677321</v>
      </c>
      <c r="D22" s="2">
        <f>INDEX('2009'!$B$7:$T$61,MATCH($B22,'2009'!$B$7:$B$61,0),MATCH("People",'2009'!$B$7:$T$7,0))</f>
        <v>54.449915921468779</v>
      </c>
      <c r="E22" s="2">
        <f>INDEX('2010'!$B$7:$T$61,MATCH($B22,'2010'!$B$7:$B$61,0),MATCH("People",'2010'!$B$7:$T$7,0))</f>
        <v>49.066728478912758</v>
      </c>
      <c r="F22" s="2">
        <f>INDEX('2011'!$B$7:$T$61,MATCH($B22,'2011'!$B$7:$B$61,0),MATCH("People",'2011'!$B$7:$T$7,0))</f>
        <v>78.840830961677611</v>
      </c>
      <c r="G22" s="2">
        <f>INDEX('2012'!$B$7:$T$61,MATCH($B22,'2012'!$B$7:$B$61,0),MATCH("People",'2012'!$B$7:$T$7,0))</f>
        <v>33.197143148651875</v>
      </c>
      <c r="H22" s="2">
        <f>INDEX('2013'!$B$7:$T$61,MATCH($B22,'2013'!$B$7:$B$61,0),MATCH("People",'2013'!$B$7:$T$7,0))</f>
        <v>84.005882685155882</v>
      </c>
      <c r="I22" s="2">
        <f>INDEX('2014'!$B$7:$T$61,MATCH($B22,'2014'!$B$7:$B$61,0),MATCH("People",'2014'!$B$7:$T$7,0))</f>
        <v>71.015950544327154</v>
      </c>
      <c r="J22" s="34">
        <f t="shared" si="0"/>
        <v>64.985000624553052</v>
      </c>
    </row>
    <row r="23" spans="2:10">
      <c r="B23" s="3" t="s">
        <v>58</v>
      </c>
      <c r="C23" s="2">
        <f>INDEX('2008'!$B$7:$T$61,MATCH($B23,'2008'!$B$7:$B$61,0),MATCH("People",'2008'!$B$7:$T$7,0))</f>
        <v>81.069071467930911</v>
      </c>
      <c r="D23" s="2">
        <f>INDEX('2009'!$B$7:$T$61,MATCH($B23,'2009'!$B$7:$B$61,0),MATCH("People",'2009'!$B$7:$T$7,0))</f>
        <v>38.841880004689948</v>
      </c>
      <c r="E23" s="2">
        <f>INDEX('2010'!$B$7:$T$61,MATCH($B23,'2010'!$B$7:$B$61,0),MATCH("People",'2010'!$B$7:$T$7,0))</f>
        <v>69.9173496837671</v>
      </c>
      <c r="F23" s="2">
        <f>INDEX('2011'!$B$7:$T$61,MATCH($B23,'2011'!$B$7:$B$61,0),MATCH("People",'2011'!$B$7:$T$7,0))</f>
        <v>71.712330351573982</v>
      </c>
      <c r="G23" s="2">
        <f>INDEX('2012'!$B$7:$T$61,MATCH($B23,'2012'!$B$7:$B$61,0),MATCH("People",'2012'!$B$7:$T$7,0))</f>
        <v>70.540279503687486</v>
      </c>
      <c r="H23" s="2">
        <f>INDEX('2013'!$B$7:$T$61,MATCH($B23,'2013'!$B$7:$B$61,0),MATCH("People",'2013'!$B$7:$T$7,0))</f>
        <v>59.537700503128164</v>
      </c>
      <c r="I23" s="2">
        <f>INDEX('2014'!$B$7:$T$61,MATCH($B23,'2014'!$B$7:$B$61,0),MATCH("People",'2014'!$B$7:$T$7,0))</f>
        <v>61.315771688088347</v>
      </c>
      <c r="J23" s="34">
        <f t="shared" si="0"/>
        <v>64.70491188612371</v>
      </c>
    </row>
    <row r="24" spans="2:10">
      <c r="B24" s="3" t="s">
        <v>57</v>
      </c>
      <c r="C24" s="2">
        <f>INDEX('2008'!$B$7:$T$61,MATCH($B24,'2008'!$B$7:$B$61,0),MATCH("People",'2008'!$B$7:$T$7,0))</f>
        <v>74.590319277815809</v>
      </c>
      <c r="D24" s="2">
        <f>INDEX('2009'!$B$7:$T$61,MATCH($B24,'2009'!$B$7:$B$61,0),MATCH("People",'2009'!$B$7:$T$7,0))</f>
        <v>34.469548915340852</v>
      </c>
      <c r="E24" s="2">
        <f>INDEX('2010'!$B$7:$T$61,MATCH($B24,'2010'!$B$7:$B$61,0),MATCH("People",'2010'!$B$7:$T$7,0))</f>
        <v>42.491912974018781</v>
      </c>
      <c r="F24" s="2">
        <f>INDEX('2011'!$B$7:$T$61,MATCH($B24,'2011'!$B$7:$B$61,0),MATCH("People",'2011'!$B$7:$T$7,0))</f>
        <v>83.248716059306446</v>
      </c>
      <c r="G24" s="2">
        <f>INDEX('2012'!$B$7:$T$61,MATCH($B24,'2012'!$B$7:$B$61,0),MATCH("People",'2012'!$B$7:$T$7,0))</f>
        <v>59.456966820015943</v>
      </c>
      <c r="H24" s="2">
        <f>INDEX('2013'!$B$7:$T$61,MATCH($B24,'2013'!$B$7:$B$61,0),MATCH("People",'2013'!$B$7:$T$7,0))</f>
        <v>55.633338170578241</v>
      </c>
      <c r="I24" s="2">
        <f>INDEX('2014'!$B$7:$T$61,MATCH($B24,'2014'!$B$7:$B$61,0),MATCH("People",'2014'!$B$7:$T$7,0))</f>
        <v>75.635618040562136</v>
      </c>
      <c r="J24" s="34">
        <f t="shared" si="0"/>
        <v>60.789488608234024</v>
      </c>
    </row>
    <row r="25" spans="2:10">
      <c r="B25" s="3" t="s">
        <v>35</v>
      </c>
      <c r="C25" s="2">
        <f>INDEX('2008'!$B$7:$T$61,MATCH($B25,'2008'!$B$7:$B$61,0),MATCH("People",'2008'!$B$7:$T$7,0))</f>
        <v>90.649011330615693</v>
      </c>
      <c r="D25" s="2">
        <f>INDEX('2009'!$B$7:$T$61,MATCH($B25,'2009'!$B$7:$B$61,0),MATCH("People",'2009'!$B$7:$T$7,0))</f>
        <v>117.18909258574234</v>
      </c>
      <c r="E25" s="2">
        <f>INDEX('2010'!$B$7:$T$61,MATCH($B25,'2010'!$B$7:$B$61,0),MATCH("People",'2010'!$B$7:$T$7,0))</f>
        <v>60.809028055097379</v>
      </c>
      <c r="F25" s="2">
        <f>INDEX('2011'!$B$7:$T$61,MATCH($B25,'2011'!$B$7:$B$61,0),MATCH("People",'2011'!$B$7:$T$7,0))</f>
        <v>30.082029223968945</v>
      </c>
      <c r="G25" s="2">
        <f>INDEX('2012'!$B$7:$T$61,MATCH($B25,'2012'!$B$7:$B$61,0),MATCH("People",'2012'!$B$7:$T$7,0))</f>
        <v>46.319164162560874</v>
      </c>
      <c r="H25" s="2">
        <f>INDEX('2013'!$B$7:$T$61,MATCH($B25,'2013'!$B$7:$B$61,0),MATCH("People",'2013'!$B$7:$T$7,0))</f>
        <v>37.243125560491769</v>
      </c>
      <c r="I25" s="2">
        <f>INDEX('2014'!$B$7:$T$61,MATCH($B25,'2014'!$B$7:$B$61,0),MATCH("People",'2014'!$B$7:$T$7,0))</f>
        <v>9.029283622642339</v>
      </c>
      <c r="J25" s="34">
        <f t="shared" si="0"/>
        <v>55.902962077302767</v>
      </c>
    </row>
    <row r="26" spans="2:10">
      <c r="B26" s="3" t="s">
        <v>63</v>
      </c>
      <c r="C26" s="2">
        <f>INDEX('2008'!$B$7:$T$61,MATCH($B26,'2008'!$B$7:$B$61,0),MATCH("People",'2008'!$B$7:$T$7,0))</f>
        <v>111.00887517158679</v>
      </c>
      <c r="D26" s="2">
        <f>INDEX('2009'!$B$7:$T$61,MATCH($B26,'2009'!$B$7:$B$61,0),MATCH("People",'2009'!$B$7:$T$7,0))</f>
        <v>41.997044490014787</v>
      </c>
      <c r="E26" s="2">
        <f>INDEX('2010'!$B$7:$T$61,MATCH($B26,'2010'!$B$7:$B$61,0),MATCH("People",'2010'!$B$7:$T$7,0))</f>
        <v>48.450900353757461</v>
      </c>
      <c r="F26" s="2">
        <f>INDEX('2011'!$B$7:$T$61,MATCH($B26,'2011'!$B$7:$B$61,0),MATCH("People",'2011'!$B$7:$T$7,0))</f>
        <v>51.50211061409226</v>
      </c>
      <c r="G26" s="2">
        <f>INDEX('2012'!$B$7:$T$61,MATCH($B26,'2012'!$B$7:$B$61,0),MATCH("People",'2012'!$B$7:$T$7,0))</f>
        <v>31.921078322069853</v>
      </c>
      <c r="H26" s="2">
        <f>INDEX('2013'!$B$7:$T$61,MATCH($B26,'2013'!$B$7:$B$61,0),MATCH("People",'2013'!$B$7:$T$7,0))</f>
        <v>63.265329851354863</v>
      </c>
      <c r="I26" s="2">
        <f>INDEX('2014'!$B$7:$T$61,MATCH($B26,'2014'!$B$7:$B$61,0),MATCH("People",'2014'!$B$7:$T$7,0))</f>
        <v>38.017435865470063</v>
      </c>
      <c r="J26" s="34">
        <f t="shared" si="0"/>
        <v>55.166110666906583</v>
      </c>
    </row>
    <row r="27" spans="2:10">
      <c r="B27" s="3" t="s">
        <v>72</v>
      </c>
      <c r="C27" s="2">
        <f>INDEX('2008'!$B$7:$T$61,MATCH($B27,'2008'!$B$7:$B$61,0),MATCH("People",'2008'!$B$7:$T$7,0))</f>
        <v>46.075684346047943</v>
      </c>
      <c r="D27" s="2">
        <f>INDEX('2009'!$B$7:$T$61,MATCH($B27,'2009'!$B$7:$B$61,0),MATCH("People",'2009'!$B$7:$T$7,0))</f>
        <v>43.952849376613322</v>
      </c>
      <c r="E27" s="2">
        <f>INDEX('2010'!$B$7:$T$61,MATCH($B27,'2010'!$B$7:$B$61,0),MATCH("People",'2010'!$B$7:$T$7,0))</f>
        <v>46.102048903371163</v>
      </c>
      <c r="F27" s="2">
        <f>INDEX('2011'!$B$7:$T$61,MATCH($B27,'2011'!$B$7:$B$61,0),MATCH("People",'2011'!$B$7:$T$7,0))</f>
        <v>46.072326092991226</v>
      </c>
      <c r="G27" s="2">
        <f>INDEX('2012'!$B$7:$T$61,MATCH($B27,'2012'!$B$7:$B$61,0),MATCH("People",'2012'!$B$7:$T$7,0))</f>
        <v>43.640835488294627</v>
      </c>
      <c r="H27" s="2">
        <f>INDEX('2013'!$B$7:$T$61,MATCH($B27,'2013'!$B$7:$B$61,0),MATCH("People",'2013'!$B$7:$T$7,0))</f>
        <v>57.284175763758157</v>
      </c>
      <c r="I27" s="2">
        <f>INDEX('2014'!$B$7:$T$61,MATCH($B27,'2014'!$B$7:$B$61,0),MATCH("People",'2014'!$B$7:$T$7,0))</f>
        <v>65.288594023577716</v>
      </c>
      <c r="J27" s="34">
        <f t="shared" si="0"/>
        <v>49.773787713522033</v>
      </c>
    </row>
    <row r="28" spans="2:10">
      <c r="B28" s="3" t="s">
        <v>44</v>
      </c>
      <c r="C28" s="2">
        <f>INDEX('2008'!$B$7:$T$61,MATCH($B28,'2008'!$B$7:$B$61,0),MATCH("People",'2008'!$B$7:$T$7,0))</f>
        <v>42.939612943207599</v>
      </c>
      <c r="D28" s="2">
        <f>INDEX('2009'!$B$7:$T$61,MATCH($B28,'2009'!$B$7:$B$61,0),MATCH("People",'2009'!$B$7:$T$7,0))</f>
        <v>52.980137708426817</v>
      </c>
      <c r="E28" s="2">
        <f>INDEX('2010'!$B$7:$T$61,MATCH($B28,'2010'!$B$7:$B$61,0),MATCH("People",'2010'!$B$7:$T$7,0))</f>
        <v>45.309441154115518</v>
      </c>
      <c r="F28" s="2">
        <f>INDEX('2011'!$B$7:$T$61,MATCH($B28,'2011'!$B$7:$B$61,0),MATCH("People",'2011'!$B$7:$T$7,0))</f>
        <v>66.695234793120719</v>
      </c>
      <c r="G28" s="2">
        <f>INDEX('2012'!$B$7:$T$61,MATCH($B28,'2012'!$B$7:$B$61,0),MATCH("People",'2012'!$B$7:$T$7,0))</f>
        <v>43.082346706603929</v>
      </c>
      <c r="H28" s="2">
        <f>INDEX('2013'!$B$7:$T$61,MATCH($B28,'2013'!$B$7:$B$61,0),MATCH("People",'2013'!$B$7:$T$7,0))</f>
        <v>30.891196956805185</v>
      </c>
      <c r="I28" s="2">
        <f>INDEX('2014'!$B$7:$T$61,MATCH($B28,'2014'!$B$7:$B$61,0),MATCH("People",'2014'!$B$7:$T$7,0))</f>
        <v>64.065294801098389</v>
      </c>
      <c r="J28" s="34">
        <f t="shared" si="0"/>
        <v>49.423323580482588</v>
      </c>
    </row>
    <row r="29" spans="2:10">
      <c r="B29" s="3" t="s">
        <v>65</v>
      </c>
      <c r="C29" s="2">
        <f>INDEX('2008'!$B$7:$T$61,MATCH($B29,'2008'!$B$7:$B$61,0),MATCH("People",'2008'!$B$7:$T$7,0))</f>
        <v>49.61185915936931</v>
      </c>
      <c r="D29" s="2">
        <f>INDEX('2009'!$B$7:$T$61,MATCH($B29,'2009'!$B$7:$B$61,0),MATCH("People",'2009'!$B$7:$T$7,0))</f>
        <v>48.214263051695916</v>
      </c>
      <c r="E29" s="2">
        <f>INDEX('2010'!$B$7:$T$61,MATCH($B29,'2010'!$B$7:$B$61,0),MATCH("People",'2010'!$B$7:$T$7,0))</f>
        <v>41.257943538855841</v>
      </c>
      <c r="F29" s="2">
        <f>INDEX('2011'!$B$7:$T$61,MATCH($B29,'2011'!$B$7:$B$61,0),MATCH("People",'2011'!$B$7:$T$7,0))</f>
        <v>60.92072410712592</v>
      </c>
      <c r="G29" s="2">
        <f>INDEX('2012'!$B$7:$T$61,MATCH($B29,'2012'!$B$7:$B$61,0),MATCH("People",'2012'!$B$7:$T$7,0))</f>
        <v>45.38392087064409</v>
      </c>
      <c r="H29" s="2">
        <f>INDEX('2013'!$B$7:$T$61,MATCH($B29,'2013'!$B$7:$B$61,0),MATCH("People",'2013'!$B$7:$T$7,0))</f>
        <v>52.800534398437343</v>
      </c>
      <c r="I29" s="2">
        <f>INDEX('2014'!$B$7:$T$61,MATCH($B29,'2014'!$B$7:$B$61,0),MATCH("People",'2014'!$B$7:$T$7,0))</f>
        <v>43.720054559042993</v>
      </c>
      <c r="J29" s="34">
        <f t="shared" si="0"/>
        <v>48.8441856693102</v>
      </c>
    </row>
    <row r="30" spans="2:10">
      <c r="B30" s="3" t="s">
        <v>38</v>
      </c>
      <c r="C30" s="2">
        <f>INDEX('2008'!$B$7:$T$61,MATCH($B30,'2008'!$B$7:$B$61,0),MATCH("People",'2008'!$B$7:$T$7,0))</f>
        <v>15.060263624367101</v>
      </c>
      <c r="D30" s="2">
        <f>INDEX('2009'!$B$7:$T$61,MATCH($B30,'2009'!$B$7:$B$61,0),MATCH("People",'2009'!$B$7:$T$7,0))</f>
        <v>50.568344426230674</v>
      </c>
      <c r="E30" s="2">
        <f>INDEX('2010'!$B$7:$T$61,MATCH($B30,'2010'!$B$7:$B$61,0),MATCH("People",'2010'!$B$7:$T$7,0))</f>
        <v>18.406492875803469</v>
      </c>
      <c r="F30" s="2">
        <f>INDEX('2011'!$B$7:$T$61,MATCH($B30,'2011'!$B$7:$B$61,0),MATCH("People",'2011'!$B$7:$T$7,0))</f>
        <v>40.207101088587549</v>
      </c>
      <c r="G30" s="2">
        <f>INDEX('2012'!$B$7:$T$61,MATCH($B30,'2012'!$B$7:$B$61,0),MATCH("People",'2012'!$B$7:$T$7,0))</f>
        <v>36.244556100777537</v>
      </c>
      <c r="H30" s="2">
        <f>INDEX('2013'!$B$7:$T$61,MATCH($B30,'2013'!$B$7:$B$61,0),MATCH("People",'2013'!$B$7:$T$7,0))</f>
        <v>52.198564777531743</v>
      </c>
      <c r="I30" s="2">
        <f>INDEX('2014'!$B$7:$T$61,MATCH($B30,'2014'!$B$7:$B$61,0),MATCH("People",'2014'!$B$7:$T$7,0))</f>
        <v>12.403623732420344</v>
      </c>
      <c r="J30" s="34">
        <f t="shared" si="0"/>
        <v>32.155563803674063</v>
      </c>
    </row>
    <row r="31" spans="2:10">
      <c r="B31" s="3" t="s">
        <v>48</v>
      </c>
      <c r="C31" s="2">
        <f>INDEX('2008'!$B$7:$T$61,MATCH($B31,'2008'!$B$7:$B$61,0),MATCH("People",'2008'!$B$7:$T$7,0))</f>
        <v>50.107007480365226</v>
      </c>
      <c r="D31" s="2">
        <f>INDEX('2009'!$B$7:$T$61,MATCH($B31,'2009'!$B$7:$B$61,0),MATCH("People",'2009'!$B$7:$T$7,0))</f>
        <v>46.150883738882612</v>
      </c>
      <c r="E31" s="2">
        <f>INDEX('2010'!$B$7:$T$61,MATCH($B31,'2010'!$B$7:$B$61,0),MATCH("People",'2010'!$B$7:$T$7,0))</f>
        <v>26.160339732783186</v>
      </c>
      <c r="F31" s="2">
        <f>INDEX('2011'!$B$7:$T$61,MATCH($B31,'2011'!$B$7:$B$61,0),MATCH("People",'2011'!$B$7:$T$7,0))</f>
        <v>23.615492460189063</v>
      </c>
      <c r="G31" s="2">
        <f>INDEX('2012'!$B$7:$T$61,MATCH($B31,'2012'!$B$7:$B$61,0),MATCH("People",'2012'!$B$7:$T$7,0))</f>
        <v>3.0186396296280931</v>
      </c>
      <c r="H31" s="2">
        <f>INDEX('2013'!$B$7:$T$61,MATCH($B31,'2013'!$B$7:$B$61,0),MATCH("People",'2013'!$B$7:$T$7,0))</f>
        <v>26.563342765664402</v>
      </c>
      <c r="I31" s="2">
        <f>INDEX('2014'!$B$7:$T$61,MATCH($B31,'2014'!$B$7:$B$61,0),MATCH("People",'2014'!$B$7:$T$7,0))</f>
        <v>38.192668057370469</v>
      </c>
      <c r="J31" s="34">
        <f t="shared" si="0"/>
        <v>30.544053409269008</v>
      </c>
    </row>
    <row r="32" spans="2:10">
      <c r="B32" s="3" t="s">
        <v>81</v>
      </c>
      <c r="C32" s="2">
        <f>INDEX('2008'!$B$7:$T$61,MATCH($B32,'2008'!$B$7:$B$61,0),MATCH("People",'2008'!$B$7:$T$7,0))</f>
        <v>27.437277758450577</v>
      </c>
      <c r="D32" s="2">
        <f>INDEX('2009'!$B$7:$T$61,MATCH($B32,'2009'!$B$7:$B$61,0),MATCH("People",'2009'!$B$7:$T$7,0))</f>
        <v>26.145522453002272</v>
      </c>
      <c r="E32" s="2">
        <f>INDEX('2010'!$B$7:$T$61,MATCH($B32,'2010'!$B$7:$B$61,0),MATCH("People",'2010'!$B$7:$T$7,0))</f>
        <v>28.558210183823277</v>
      </c>
      <c r="F32" s="2">
        <f>INDEX('2011'!$B$7:$T$61,MATCH($B32,'2011'!$B$7:$B$61,0),MATCH("People",'2011'!$B$7:$T$7,0))</f>
        <v>35.953517231394223</v>
      </c>
      <c r="G32" s="2">
        <f>INDEX('2012'!$B$7:$T$61,MATCH($B32,'2012'!$B$7:$B$61,0),MATCH("People",'2012'!$B$7:$T$7,0))</f>
        <v>29.754600497543866</v>
      </c>
      <c r="H32" s="2">
        <f>INDEX('2013'!$B$7:$T$61,MATCH($B32,'2013'!$B$7:$B$61,0),MATCH("People",'2013'!$B$7:$T$7,0))</f>
        <v>24.501668633065275</v>
      </c>
      <c r="I32" s="2">
        <f>INDEX('2014'!$B$7:$T$61,MATCH($B32,'2014'!$B$7:$B$61,0),MATCH("People",'2014'!$B$7:$T$7,0))</f>
        <v>27.551563689789873</v>
      </c>
      <c r="J32" s="34">
        <f t="shared" si="0"/>
        <v>28.55748006386705</v>
      </c>
    </row>
    <row r="33" spans="2:10">
      <c r="B33" s="3" t="s">
        <v>61</v>
      </c>
      <c r="C33" s="2">
        <f>INDEX('2008'!$B$7:$T$61,MATCH($B33,'2008'!$B$7:$B$61,0),MATCH("People",'2008'!$B$7:$T$7,0))</f>
        <v>25.790294493310018</v>
      </c>
      <c r="D33" s="2">
        <f>INDEX('2009'!$B$7:$T$61,MATCH($B33,'2009'!$B$7:$B$61,0),MATCH("People",'2009'!$B$7:$T$7,0))</f>
        <v>33.579101891486111</v>
      </c>
      <c r="E33" s="2">
        <f>INDEX('2010'!$B$7:$T$61,MATCH($B33,'2010'!$B$7:$B$61,0),MATCH("People",'2010'!$B$7:$T$7,0))</f>
        <v>20.326772047175734</v>
      </c>
      <c r="F33" s="2">
        <f>INDEX('2011'!$B$7:$T$61,MATCH($B33,'2011'!$B$7:$B$61,0),MATCH("People",'2011'!$B$7:$T$7,0))</f>
        <v>22.329852093127585</v>
      </c>
      <c r="G33" s="2">
        <f>INDEX('2012'!$B$7:$T$61,MATCH($B33,'2012'!$B$7:$B$61,0),MATCH("People",'2012'!$B$7:$T$7,0))</f>
        <v>21.572609838445032</v>
      </c>
      <c r="H33" s="2">
        <f>INDEX('2013'!$B$7:$T$61,MATCH($B33,'2013'!$B$7:$B$61,0),MATCH("People",'2013'!$B$7:$T$7,0))</f>
        <v>16.994694135821181</v>
      </c>
      <c r="I33" s="2">
        <f>INDEX('2014'!$B$7:$T$61,MATCH($B33,'2014'!$B$7:$B$61,0),MATCH("People",'2014'!$B$7:$T$7,0))</f>
        <v>26.714450556612135</v>
      </c>
      <c r="J33" s="34">
        <f t="shared" si="0"/>
        <v>23.901110722282542</v>
      </c>
    </row>
    <row r="34" spans="2:10">
      <c r="B34" s="3" t="s">
        <v>59</v>
      </c>
      <c r="C34" s="2">
        <f>INDEX('2008'!$B$7:$T$61,MATCH($B34,'2008'!$B$7:$B$61,0),MATCH("People",'2008'!$B$7:$T$7,0))</f>
        <v>6.8248893104280048</v>
      </c>
      <c r="D34" s="2">
        <f>INDEX('2009'!$B$7:$T$61,MATCH($B34,'2009'!$B$7:$B$61,0),MATCH("People",'2009'!$B$7:$T$7,0))</f>
        <v>-3.9563320168518796</v>
      </c>
      <c r="E34" s="2">
        <f>INDEX('2010'!$B$7:$T$61,MATCH($B34,'2010'!$B$7:$B$61,0),MATCH("People",'2010'!$B$7:$T$7,0))</f>
        <v>-3.4704890328856903</v>
      </c>
      <c r="F34" s="2">
        <f>INDEX('2011'!$B$7:$T$61,MATCH($B34,'2011'!$B$7:$B$61,0),MATCH("People",'2011'!$B$7:$T$7,0))</f>
        <v>33.307199118138087</v>
      </c>
      <c r="G34" s="2">
        <f>INDEX('2012'!$B$7:$T$61,MATCH($B34,'2012'!$B$7:$B$61,0),MATCH("People",'2012'!$B$7:$T$7,0))</f>
        <v>26.549302776615114</v>
      </c>
      <c r="H34" s="2">
        <f>INDEX('2013'!$B$7:$T$61,MATCH($B34,'2013'!$B$7:$B$61,0),MATCH("People",'2013'!$B$7:$T$7,0))</f>
        <v>35.229479310198208</v>
      </c>
      <c r="I34" s="2">
        <f>INDEX('2014'!$B$7:$T$61,MATCH($B34,'2014'!$B$7:$B$61,0),MATCH("People",'2014'!$B$7:$T$7,0))</f>
        <v>29.286492907710397</v>
      </c>
      <c r="J34" s="34">
        <f t="shared" si="0"/>
        <v>17.681506053336033</v>
      </c>
    </row>
    <row r="35" spans="2:10">
      <c r="B35" s="3" t="s">
        <v>34</v>
      </c>
      <c r="C35" s="2">
        <f>INDEX('2008'!$B$7:$T$61,MATCH($B35,'2008'!$B$7:$B$61,0),MATCH("People",'2008'!$B$7:$T$7,0))</f>
        <v>10.404787775322154</v>
      </c>
      <c r="D35" s="2">
        <f>INDEX('2009'!$B$7:$T$61,MATCH($B35,'2009'!$B$7:$B$61,0),MATCH("People",'2009'!$B$7:$T$7,0))</f>
        <v>-1.0086607761236095</v>
      </c>
      <c r="E35" s="2">
        <f>INDEX('2010'!$B$7:$T$61,MATCH($B35,'2010'!$B$7:$B$61,0),MATCH("People",'2010'!$B$7:$T$7,0))</f>
        <v>13.062232465150736</v>
      </c>
      <c r="F35" s="2">
        <f>INDEX('2011'!$B$7:$T$61,MATCH($B35,'2011'!$B$7:$B$61,0),MATCH("People",'2011'!$B$7:$T$7,0))</f>
        <v>36.233981914262216</v>
      </c>
      <c r="G35" s="2">
        <f>INDEX('2012'!$B$7:$T$61,MATCH($B35,'2012'!$B$7:$B$61,0),MATCH("People",'2012'!$B$7:$T$7,0))</f>
        <v>10.745186859691438</v>
      </c>
      <c r="H35" s="2">
        <f>INDEX('2013'!$B$7:$T$61,MATCH($B35,'2013'!$B$7:$B$61,0),MATCH("People",'2013'!$B$7:$T$7,0))</f>
        <v>14.385629541521613</v>
      </c>
      <c r="I35" s="2">
        <f>INDEX('2014'!$B$7:$T$61,MATCH($B35,'2014'!$B$7:$B$61,0),MATCH("People",'2014'!$B$7:$T$7,0))</f>
        <v>31.786634287698071</v>
      </c>
      <c r="J35" s="34">
        <f t="shared" si="0"/>
        <v>16.515684581074659</v>
      </c>
    </row>
    <row r="36" spans="2:10">
      <c r="B36" s="3" t="s">
        <v>51</v>
      </c>
      <c r="C36" s="2">
        <f>INDEX('2008'!$B$7:$T$61,MATCH($B36,'2008'!$B$7:$B$61,0),MATCH("People",'2008'!$B$7:$T$7,0))</f>
        <v>3.0722912437102781</v>
      </c>
      <c r="D36" s="2">
        <f>INDEX('2009'!$B$7:$T$61,MATCH($B36,'2009'!$B$7:$B$61,0),MATCH("People",'2009'!$B$7:$T$7,0))</f>
        <v>3.7430653329760455</v>
      </c>
      <c r="E36" s="2">
        <f>INDEX('2010'!$B$7:$T$61,MATCH($B36,'2010'!$B$7:$B$61,0),MATCH("People",'2010'!$B$7:$T$7,0))</f>
        <v>21.303952663650971</v>
      </c>
      <c r="F36" s="2">
        <f>INDEX('2011'!$B$7:$T$61,MATCH($B36,'2011'!$B$7:$B$61,0),MATCH("People",'2011'!$B$7:$T$7,0))</f>
        <v>21.950761956815594</v>
      </c>
      <c r="G36" s="2">
        <f>INDEX('2012'!$B$7:$T$61,MATCH($B36,'2012'!$B$7:$B$61,0),MATCH("People",'2012'!$B$7:$T$7,0))</f>
        <v>6.2016057077773379</v>
      </c>
      <c r="H36" s="2">
        <f>INDEX('2013'!$B$7:$T$61,MATCH($B36,'2013'!$B$7:$B$61,0),MATCH("People",'2013'!$B$7:$T$7,0))</f>
        <v>15.415147514679724</v>
      </c>
      <c r="I36" s="2">
        <f>INDEX('2014'!$B$7:$T$61,MATCH($B36,'2014'!$B$7:$B$61,0),MATCH("People",'2014'!$B$7:$T$7,0))</f>
        <v>26.591508608531644</v>
      </c>
      <c r="J36" s="34">
        <f t="shared" ref="J36:J56" si="3">AVERAGE(C36:I36)</f>
        <v>14.039761861163084</v>
      </c>
    </row>
    <row r="37" spans="2:10">
      <c r="B37" s="3" t="s">
        <v>54</v>
      </c>
      <c r="C37" s="2">
        <f>INDEX('2008'!$B$7:$T$61,MATCH($B37,'2008'!$B$7:$B$61,0),MATCH("People",'2008'!$B$7:$T$7,0))</f>
        <v>-49.252954537954992</v>
      </c>
      <c r="D37" s="2">
        <f>INDEX('2009'!$B$7:$T$61,MATCH($B37,'2009'!$B$7:$B$61,0),MATCH("People",'2009'!$B$7:$T$7,0))</f>
        <v>22.29222784033588</v>
      </c>
      <c r="E37" s="2">
        <f>INDEX('2010'!$B$7:$T$61,MATCH($B37,'2010'!$B$7:$B$61,0),MATCH("People",'2010'!$B$7:$T$7,0))</f>
        <v>21.501119546512303</v>
      </c>
      <c r="F37" s="2">
        <f>INDEX('2011'!$B$7:$T$61,MATCH($B37,'2011'!$B$7:$B$61,0),MATCH("People",'2011'!$B$7:$T$7,0))</f>
        <v>9.7527846531429319</v>
      </c>
      <c r="G37" s="2">
        <f>INDEX('2012'!$B$7:$T$61,MATCH($B37,'2012'!$B$7:$B$61,0),MATCH("People",'2012'!$B$7:$T$7,0))</f>
        <v>38.92553404960799</v>
      </c>
      <c r="H37" s="2">
        <f>INDEX('2013'!$B$7:$T$61,MATCH($B37,'2013'!$B$7:$B$61,0),MATCH("People",'2013'!$B$7:$T$7,0))</f>
        <v>-13.552120441609913</v>
      </c>
      <c r="I37" s="2">
        <f>INDEX('2014'!$B$7:$T$61,MATCH($B37,'2014'!$B$7:$B$61,0),MATCH("People",'2014'!$B$7:$T$7,0))</f>
        <v>50.439138766423561</v>
      </c>
      <c r="J37" s="34">
        <f t="shared" si="3"/>
        <v>11.443675696636822</v>
      </c>
    </row>
    <row r="38" spans="2:10">
      <c r="B38" s="3" t="s">
        <v>64</v>
      </c>
      <c r="C38" s="2">
        <f>INDEX('2008'!$B$7:$T$61,MATCH($B38,'2008'!$B$7:$B$61,0),MATCH("People",'2008'!$B$7:$T$7,0))</f>
        <v>-17.873395832807411</v>
      </c>
      <c r="D38" s="2">
        <f>INDEX('2009'!$B$7:$T$61,MATCH($B38,'2009'!$B$7:$B$61,0),MATCH("People",'2009'!$B$7:$T$7,0))</f>
        <v>-9.2996662323558947</v>
      </c>
      <c r="E38" s="2">
        <f>INDEX('2010'!$B$7:$T$61,MATCH($B38,'2010'!$B$7:$B$61,0),MATCH("People",'2010'!$B$7:$T$7,0))</f>
        <v>-35.038741839927894</v>
      </c>
      <c r="F38" s="2">
        <f>INDEX('2011'!$B$7:$T$61,MATCH($B38,'2011'!$B$7:$B$61,0),MATCH("People",'2011'!$B$7:$T$7,0))</f>
        <v>8.8096992928286966</v>
      </c>
      <c r="G38" s="2">
        <f>INDEX('2012'!$B$7:$T$61,MATCH($B38,'2012'!$B$7:$B$61,0),MATCH("People",'2012'!$B$7:$T$7,0))</f>
        <v>34.053324963493935</v>
      </c>
      <c r="H38" s="2">
        <f>INDEX('2013'!$B$7:$T$61,MATCH($B38,'2013'!$B$7:$B$61,0),MATCH("People",'2013'!$B$7:$T$7,0))</f>
        <v>86.349035656639018</v>
      </c>
      <c r="I38" s="2">
        <f>INDEX('2014'!$B$7:$T$61,MATCH($B38,'2014'!$B$7:$B$61,0),MATCH("People",'2014'!$B$7:$T$7,0))</f>
        <v>11.939761065495517</v>
      </c>
      <c r="J38" s="34">
        <f t="shared" si="3"/>
        <v>11.277145296195139</v>
      </c>
    </row>
    <row r="39" spans="2:10">
      <c r="B39" s="3" t="s">
        <v>70</v>
      </c>
      <c r="C39" s="2">
        <f>INDEX('2008'!$B$7:$T$61,MATCH($B39,'2008'!$B$7:$B$61,0),MATCH("People",'2008'!$B$7:$T$7,0))</f>
        <v>-14.533370667949836</v>
      </c>
      <c r="D39" s="2">
        <f>INDEX('2009'!$B$7:$T$61,MATCH($B39,'2009'!$B$7:$B$61,0),MATCH("People",'2009'!$B$7:$T$7,0))</f>
        <v>13.292782757396239</v>
      </c>
      <c r="E39" s="2">
        <f>INDEX('2010'!$B$7:$T$61,MATCH($B39,'2010'!$B$7:$B$61,0),MATCH("People",'2010'!$B$7:$T$7,0))</f>
        <v>12.272128010412811</v>
      </c>
      <c r="F39" s="2">
        <f>INDEX('2011'!$B$7:$T$61,MATCH($B39,'2011'!$B$7:$B$61,0),MATCH("People",'2011'!$B$7:$T$7,0))</f>
        <v>11.605086896841561</v>
      </c>
      <c r="G39" s="2">
        <f>INDEX('2012'!$B$7:$T$61,MATCH($B39,'2012'!$B$7:$B$61,0),MATCH("People",'2012'!$B$7:$T$7,0))</f>
        <v>0.73979076563800206</v>
      </c>
      <c r="H39" s="2">
        <f>INDEX('2013'!$B$7:$T$61,MATCH($B39,'2013'!$B$7:$B$61,0),MATCH("People",'2013'!$B$7:$T$7,0))</f>
        <v>13.204456395966346</v>
      </c>
      <c r="I39" s="2">
        <f>INDEX('2014'!$B$7:$T$61,MATCH($B39,'2014'!$B$7:$B$61,0),MATCH("People",'2014'!$B$7:$T$7,0))</f>
        <v>12.721962431540774</v>
      </c>
      <c r="J39" s="34">
        <f t="shared" si="3"/>
        <v>7.0432623699779855</v>
      </c>
    </row>
    <row r="40" spans="2:10">
      <c r="B40" s="3" t="s">
        <v>43</v>
      </c>
      <c r="C40" s="2">
        <f>INDEX('2008'!$B$7:$T$61,MATCH($B40,'2008'!$B$7:$B$61,0),MATCH("People",'2008'!$B$7:$T$7,0))</f>
        <v>-1.6425359109362134</v>
      </c>
      <c r="D40" s="2">
        <f>INDEX('2009'!$B$7:$T$61,MATCH($B40,'2009'!$B$7:$B$61,0),MATCH("People",'2009'!$B$7:$T$7,0))</f>
        <v>-4.3659772665911332</v>
      </c>
      <c r="E40" s="2">
        <f>INDEX('2010'!$B$7:$T$61,MATCH($B40,'2010'!$B$7:$B$61,0),MATCH("People",'2010'!$B$7:$T$7,0))</f>
        <v>-1.0510462887032679</v>
      </c>
      <c r="F40" s="2">
        <f>INDEX('2011'!$B$7:$T$61,MATCH($B40,'2011'!$B$7:$B$61,0),MATCH("People",'2011'!$B$7:$T$7,0))</f>
        <v>10.311183032770634</v>
      </c>
      <c r="G40" s="2">
        <f>INDEX('2012'!$B$7:$T$61,MATCH($B40,'2012'!$B$7:$B$61,0),MATCH("People",'2012'!$B$7:$T$7,0))</f>
        <v>4.8517294781377229</v>
      </c>
      <c r="H40" s="2">
        <f>INDEX('2013'!$B$7:$T$61,MATCH($B40,'2013'!$B$7:$B$61,0),MATCH("People",'2013'!$B$7:$T$7,0))</f>
        <v>3.103671171285725</v>
      </c>
      <c r="I40" s="2">
        <f>INDEX('2014'!$B$7:$T$61,MATCH($B40,'2014'!$B$7:$B$61,0),MATCH("People",'2014'!$B$7:$T$7,0))</f>
        <v>7.3998385057314167</v>
      </c>
      <c r="J40" s="34">
        <f t="shared" si="3"/>
        <v>2.6581232459564119</v>
      </c>
    </row>
    <row r="41" spans="2:10">
      <c r="B41" s="3" t="s">
        <v>76</v>
      </c>
      <c r="C41" s="2">
        <f>INDEX('2008'!$B$7:$T$61,MATCH($B41,'2008'!$B$7:$B$61,0),MATCH("People",'2008'!$B$7:$T$7,0))</f>
        <v>2.9233137593565202</v>
      </c>
      <c r="D41" s="2">
        <f>INDEX('2009'!$B$7:$T$61,MATCH($B41,'2009'!$B$7:$B$61,0),MATCH("People",'2009'!$B$7:$T$7,0))</f>
        <v>9.1970352146214722</v>
      </c>
      <c r="E41" s="2">
        <f>INDEX('2010'!$B$7:$T$61,MATCH($B41,'2010'!$B$7:$B$61,0),MATCH("People",'2010'!$B$7:$T$7,0))</f>
        <v>-6.4415251919416168</v>
      </c>
      <c r="F41" s="2">
        <f>INDEX('2011'!$B$7:$T$61,MATCH($B41,'2011'!$B$7:$B$61,0),MATCH("People",'2011'!$B$7:$T$7,0))</f>
        <v>-4.143109619922174</v>
      </c>
      <c r="G41" s="2">
        <f>INDEX('2012'!$B$7:$T$61,MATCH($B41,'2012'!$B$7:$B$61,0),MATCH("People",'2012'!$B$7:$T$7,0))</f>
        <v>-3.6324963833406514</v>
      </c>
      <c r="H41" s="2">
        <f>INDEX('2013'!$B$7:$T$61,MATCH($B41,'2013'!$B$7:$B$61,0),MATCH("People",'2013'!$B$7:$T$7,0))</f>
        <v>8.0470700092538916</v>
      </c>
      <c r="I41" s="2">
        <f>INDEX('2014'!$B$7:$T$61,MATCH($B41,'2014'!$B$7:$B$61,0),MATCH("People",'2014'!$B$7:$T$7,0))</f>
        <v>5.4669709020323323</v>
      </c>
      <c r="J41" s="34">
        <f t="shared" si="3"/>
        <v>1.631036955722825</v>
      </c>
    </row>
    <row r="42" spans="2:10">
      <c r="B42" s="3" t="s">
        <v>45</v>
      </c>
      <c r="C42" s="2">
        <f>INDEX('2008'!$B$7:$T$61,MATCH($B42,'2008'!$B$7:$B$61,0),MATCH("People",'2008'!$B$7:$T$7,0))</f>
        <v>-34.324966076251229</v>
      </c>
      <c r="D42" s="2">
        <f>INDEX('2009'!$B$7:$T$61,MATCH($B42,'2009'!$B$7:$B$61,0),MATCH("People",'2009'!$B$7:$T$7,0))</f>
        <v>-19.957594060540906</v>
      </c>
      <c r="E42" s="2">
        <f>INDEX('2010'!$B$7:$T$61,MATCH($B42,'2010'!$B$7:$B$61,0),MATCH("People",'2010'!$B$7:$T$7,0))</f>
        <v>-23.758402756819144</v>
      </c>
      <c r="F42" s="2">
        <f>INDEX('2011'!$B$7:$T$61,MATCH($B42,'2011'!$B$7:$B$61,0),MATCH("People",'2011'!$B$7:$T$7,0))</f>
        <v>21.192597615687049</v>
      </c>
      <c r="G42" s="2">
        <f>INDEX('2012'!$B$7:$T$61,MATCH($B42,'2012'!$B$7:$B$61,0),MATCH("People",'2012'!$B$7:$T$7,0))</f>
        <v>14.729764271410943</v>
      </c>
      <c r="H42" s="2">
        <f>INDEX('2013'!$B$7:$T$61,MATCH($B42,'2013'!$B$7:$B$61,0),MATCH("People",'2013'!$B$7:$T$7,0))</f>
        <v>-29.279213518140388</v>
      </c>
      <c r="I42" s="2">
        <f>INDEX('2014'!$B$7:$T$61,MATCH($B42,'2014'!$B$7:$B$61,0),MATCH("People",'2014'!$B$7:$T$7,0))</f>
        <v>31.605756994168679</v>
      </c>
      <c r="J42" s="34">
        <f t="shared" si="3"/>
        <v>-5.6845796472121437</v>
      </c>
    </row>
    <row r="43" spans="2:10">
      <c r="B43" s="3" t="s">
        <v>40</v>
      </c>
      <c r="C43" s="2">
        <f>INDEX('2008'!$B$7:$T$61,MATCH($B43,'2008'!$B$7:$B$61,0),MATCH("People",'2008'!$B$7:$T$7,0))</f>
        <v>-18.688906347189725</v>
      </c>
      <c r="D43" s="2">
        <f>INDEX('2009'!$B$7:$T$61,MATCH($B43,'2009'!$B$7:$B$61,0),MATCH("People",'2009'!$B$7:$T$7,0))</f>
        <v>-5.4730614111225639</v>
      </c>
      <c r="E43" s="2">
        <f>INDEX('2010'!$B$7:$T$61,MATCH($B43,'2010'!$B$7:$B$61,0),MATCH("People",'2010'!$B$7:$T$7,0))</f>
        <v>-3.908345266211855</v>
      </c>
      <c r="F43" s="2">
        <f>INDEX('2011'!$B$7:$T$61,MATCH($B43,'2011'!$B$7:$B$61,0),MATCH("People",'2011'!$B$7:$T$7,0))</f>
        <v>-5.8109151915695678</v>
      </c>
      <c r="G43" s="2">
        <f>INDEX('2012'!$B$7:$T$61,MATCH($B43,'2012'!$B$7:$B$61,0),MATCH("People",'2012'!$B$7:$T$7,0))</f>
        <v>-5.0039765955582611</v>
      </c>
      <c r="H43" s="2">
        <f>INDEX('2013'!$B$7:$T$61,MATCH($B43,'2013'!$B$7:$B$61,0),MATCH("People",'2013'!$B$7:$T$7,0))</f>
        <v>-1.2232803258567533</v>
      </c>
      <c r="I43" s="2">
        <f>INDEX('2014'!$B$7:$T$61,MATCH($B43,'2014'!$B$7:$B$61,0),MATCH("People",'2014'!$B$7:$T$7,0))</f>
        <v>-1.7164952835482974</v>
      </c>
      <c r="J43" s="34">
        <f t="shared" si="3"/>
        <v>-5.9749972030081482</v>
      </c>
    </row>
    <row r="44" spans="2:10">
      <c r="B44" s="3" t="s">
        <v>88</v>
      </c>
      <c r="C44" s="2">
        <f>INDEX('2008'!$B$7:$T$61,MATCH($B44,'2008'!$B$7:$B$61,0),MATCH("People",'2008'!$B$7:$T$7,0))</f>
        <v>-7.2065801253598512</v>
      </c>
      <c r="D44" s="2">
        <f>INDEX('2009'!$B$7:$T$61,MATCH($B44,'2009'!$B$7:$B$61,0),MATCH("People",'2009'!$B$7:$T$7,0))</f>
        <v>-8.2328505980916198</v>
      </c>
      <c r="E44" s="2">
        <f>INDEX('2010'!$B$7:$T$61,MATCH($B44,'2010'!$B$7:$B$61,0),MATCH("People",'2010'!$B$7:$T$7,0))</f>
        <v>-5.0626561042557441</v>
      </c>
      <c r="F44" s="2">
        <f>INDEX('2011'!$B$7:$T$61,MATCH($B44,'2011'!$B$7:$B$61,0),MATCH("People",'2011'!$B$7:$T$7,0))</f>
        <v>-9.2959284557498734</v>
      </c>
      <c r="G44" s="2">
        <f>INDEX('2012'!$B$7:$T$61,MATCH($B44,'2012'!$B$7:$B$61,0),MATCH("People",'2012'!$B$7:$T$7,0))</f>
        <v>-8.4610362898787237</v>
      </c>
      <c r="H44" s="2">
        <f>INDEX('2013'!$B$7:$T$61,MATCH($B44,'2013'!$B$7:$B$61,0),MATCH("People",'2013'!$B$7:$T$7,0))</f>
        <v>-8.350784924708055</v>
      </c>
      <c r="I44" s="2">
        <f>INDEX('2014'!$B$7:$T$61,MATCH($B44,'2014'!$B$7:$B$61,0),MATCH("People",'2014'!$B$7:$T$7,0))</f>
        <v>-8.9572556877552518</v>
      </c>
      <c r="J44" s="34">
        <f t="shared" si="3"/>
        <v>-7.93815602654273</v>
      </c>
    </row>
    <row r="45" spans="2:10">
      <c r="B45" s="3" t="s">
        <v>68</v>
      </c>
      <c r="C45" s="2">
        <f>INDEX('2008'!$B$7:$T$61,MATCH($B45,'2008'!$B$7:$B$61,0),MATCH("People",'2008'!$B$7:$T$7,0))</f>
        <v>8.9530505216253964</v>
      </c>
      <c r="D45" s="2">
        <f>INDEX('2009'!$B$7:$T$61,MATCH($B45,'2009'!$B$7:$B$61,0),MATCH("People",'2009'!$B$7:$T$7,0))</f>
        <v>-19.140412605044194</v>
      </c>
      <c r="E45" s="2">
        <f>INDEX('2010'!$B$7:$T$61,MATCH($B45,'2010'!$B$7:$B$61,0),MATCH("People",'2010'!$B$7:$T$7,0))</f>
        <v>-4.8521488102157146</v>
      </c>
      <c r="F45" s="2">
        <f>INDEX('2011'!$B$7:$T$61,MATCH($B45,'2011'!$B$7:$B$61,0),MATCH("People",'2011'!$B$7:$T$7,0))</f>
        <v>4.6493628717905073</v>
      </c>
      <c r="G45" s="2">
        <f>INDEX('2012'!$B$7:$T$61,MATCH($B45,'2012'!$B$7:$B$61,0),MATCH("People",'2012'!$B$7:$T$7,0))</f>
        <v>-24.543057991134091</v>
      </c>
      <c r="H45" s="2">
        <f>INDEX('2013'!$B$7:$T$61,MATCH($B45,'2013'!$B$7:$B$61,0),MATCH("People",'2013'!$B$7:$T$7,0))</f>
        <v>-36.72136647075201</v>
      </c>
      <c r="I45" s="2">
        <f>INDEX('2014'!$B$7:$T$61,MATCH($B45,'2014'!$B$7:$B$61,0),MATCH("People",'2014'!$B$7:$T$7,0))</f>
        <v>6.151362054905162</v>
      </c>
      <c r="J45" s="34">
        <f t="shared" si="3"/>
        <v>-9.3576014898321347</v>
      </c>
    </row>
    <row r="46" spans="2:10">
      <c r="B46" s="3" t="s">
        <v>42</v>
      </c>
      <c r="C46" s="2">
        <f>INDEX('2008'!$B$7:$T$61,MATCH($B46,'2008'!$B$7:$B$61,0),MATCH("People",'2008'!$B$7:$T$7,0))</f>
        <v>-17.019926813534376</v>
      </c>
      <c r="D46" s="2">
        <f>INDEX('2009'!$B$7:$T$61,MATCH($B46,'2009'!$B$7:$B$61,0),MATCH("People",'2009'!$B$7:$T$7,0))</f>
        <v>-40.248276950324176</v>
      </c>
      <c r="E46" s="2">
        <f>INDEX('2010'!$B$7:$T$61,MATCH($B46,'2010'!$B$7:$B$61,0),MATCH("People",'2010'!$B$7:$T$7,0))</f>
        <v>-70.399125566825106</v>
      </c>
      <c r="F46" s="2">
        <f>INDEX('2011'!$B$7:$T$61,MATCH($B46,'2011'!$B$7:$B$61,0),MATCH("People",'2011'!$B$7:$T$7,0))</f>
        <v>-30.360339559503018</v>
      </c>
      <c r="G46" s="2">
        <f>INDEX('2012'!$B$7:$T$61,MATCH($B46,'2012'!$B$7:$B$61,0),MATCH("People",'2012'!$B$7:$T$7,0))</f>
        <v>-27.529174554224053</v>
      </c>
      <c r="H46" s="2">
        <f>INDEX('2013'!$B$7:$T$61,MATCH($B46,'2013'!$B$7:$B$61,0),MATCH("People",'2013'!$B$7:$T$7,0))</f>
        <v>-13.895506539332485</v>
      </c>
      <c r="I46" s="2">
        <f>INDEX('2014'!$B$7:$T$61,MATCH($B46,'2014'!$B$7:$B$61,0),MATCH("People",'2014'!$B$7:$T$7,0))</f>
        <v>-82.984407252344511</v>
      </c>
      <c r="J46" s="34">
        <f t="shared" si="3"/>
        <v>-40.348108176583956</v>
      </c>
    </row>
    <row r="47" spans="2:10">
      <c r="B47" s="3" t="s">
        <v>69</v>
      </c>
      <c r="C47" s="2">
        <f>INDEX('2008'!$B$7:$T$61,MATCH($B47,'2008'!$B$7:$B$61,0),MATCH("People",'2008'!$B$7:$T$7,0))</f>
        <v>-31.889334395121235</v>
      </c>
      <c r="D47" s="2">
        <f>INDEX('2009'!$B$7:$T$61,MATCH($B47,'2009'!$B$7:$B$61,0),MATCH("People",'2009'!$B$7:$T$7,0))</f>
        <v>-123.78899527937394</v>
      </c>
      <c r="E47" s="2">
        <f>INDEX('2010'!$B$7:$T$61,MATCH($B47,'2010'!$B$7:$B$61,0),MATCH("People",'2010'!$B$7:$T$7,0))</f>
        <v>37.380899935360098</v>
      </c>
      <c r="F47" s="2">
        <f>INDEX('2011'!$B$7:$T$61,MATCH($B47,'2011'!$B$7:$B$61,0),MATCH("People",'2011'!$B$7:$T$7,0))</f>
        <v>-49.706621033725042</v>
      </c>
      <c r="G47" s="2">
        <f>INDEX('2012'!$B$7:$T$61,MATCH($B47,'2012'!$B$7:$B$61,0),MATCH("People",'2012'!$B$7:$T$7,0))</f>
        <v>-42.872683172245438</v>
      </c>
      <c r="H47" s="2">
        <f>INDEX('2013'!$B$7:$T$61,MATCH($B47,'2013'!$B$7:$B$61,0),MATCH("People",'2013'!$B$7:$T$7,0))</f>
        <v>-78.66157015269053</v>
      </c>
      <c r="I47" s="2">
        <f>INDEX('2014'!$B$7:$T$61,MATCH($B47,'2014'!$B$7:$B$61,0),MATCH("People",'2014'!$B$7:$T$7,0))</f>
        <v>-75.823346594767926</v>
      </c>
      <c r="J47" s="34">
        <f t="shared" si="3"/>
        <v>-52.194521527509146</v>
      </c>
    </row>
    <row r="48" spans="2:10">
      <c r="B48" s="3" t="s">
        <v>39</v>
      </c>
      <c r="C48" s="2">
        <f>INDEX('2008'!$B$7:$T$61,MATCH($B48,'2008'!$B$7:$B$61,0),MATCH("People",'2008'!$B$7:$T$7,0))</f>
        <v>-118.94042098566767</v>
      </c>
      <c r="D48" s="2">
        <f>INDEX('2009'!$B$7:$T$61,MATCH($B48,'2009'!$B$7:$B$61,0),MATCH("People",'2009'!$B$7:$T$7,0))</f>
        <v>-128.02765343619552</v>
      </c>
      <c r="E48" s="2">
        <f>INDEX('2010'!$B$7:$T$61,MATCH($B48,'2010'!$B$7:$B$61,0),MATCH("People",'2010'!$B$7:$T$7,0))</f>
        <v>-96.372474949401692</v>
      </c>
      <c r="F48" s="2">
        <f>INDEX('2011'!$B$7:$T$61,MATCH($B48,'2011'!$B$7:$B$61,0),MATCH("People",'2011'!$B$7:$T$7,0))</f>
        <v>-117.9820831481108</v>
      </c>
      <c r="G48" s="2">
        <f>INDEX('2012'!$B$7:$T$61,MATCH($B48,'2012'!$B$7:$B$61,0),MATCH("People",'2012'!$B$7:$T$7,0))</f>
        <v>-105.38812854265839</v>
      </c>
      <c r="H48" s="2">
        <f>INDEX('2013'!$B$7:$T$61,MATCH($B48,'2013'!$B$7:$B$61,0),MATCH("People",'2013'!$B$7:$T$7,0))</f>
        <v>-115.77368496662388</v>
      </c>
      <c r="I48" s="2">
        <f>INDEX('2014'!$B$7:$T$61,MATCH($B48,'2014'!$B$7:$B$61,0),MATCH("People",'2014'!$B$7:$T$7,0))</f>
        <v>-85.764268497667871</v>
      </c>
      <c r="J48" s="34">
        <f t="shared" si="3"/>
        <v>-109.74981636090368</v>
      </c>
    </row>
    <row r="49" spans="2:10">
      <c r="B49" s="3" t="s">
        <v>78</v>
      </c>
      <c r="C49" s="2">
        <f>INDEX('2008'!$B$7:$T$61,MATCH($B49,'2008'!$B$7:$B$61,0),MATCH("People",'2008'!$B$7:$T$7,0))</f>
        <v>-126.80371692961279</v>
      </c>
      <c r="D49" s="2">
        <f>INDEX('2009'!$B$7:$T$61,MATCH($B49,'2009'!$B$7:$B$61,0),MATCH("People",'2009'!$B$7:$T$7,0))</f>
        <v>-140.45146718652057</v>
      </c>
      <c r="E49" s="2">
        <f>INDEX('2010'!$B$7:$T$61,MATCH($B49,'2010'!$B$7:$B$61,0),MATCH("People",'2010'!$B$7:$T$7,0))</f>
        <v>-127.51789412355519</v>
      </c>
      <c r="F49" s="2">
        <f>INDEX('2011'!$B$7:$T$61,MATCH($B49,'2011'!$B$7:$B$61,0),MATCH("People",'2011'!$B$7:$T$7,0))</f>
        <v>-95.013234611206641</v>
      </c>
      <c r="G49" s="2">
        <f>INDEX('2012'!$B$7:$T$61,MATCH($B49,'2012'!$B$7:$B$61,0),MATCH("People",'2012'!$B$7:$T$7,0))</f>
        <v>-101.64896809023979</v>
      </c>
      <c r="H49" s="2">
        <f>INDEX('2013'!$B$7:$T$61,MATCH($B49,'2013'!$B$7:$B$61,0),MATCH("People",'2013'!$B$7:$T$7,0))</f>
        <v>-121.71396221620327</v>
      </c>
      <c r="I49" s="2">
        <f>INDEX('2014'!$B$7:$T$61,MATCH($B49,'2014'!$B$7:$B$61,0),MATCH("People",'2014'!$B$7:$T$7,0))</f>
        <v>-94.833474792515361</v>
      </c>
      <c r="J49" s="34">
        <f t="shared" si="3"/>
        <v>-115.42610256426482</v>
      </c>
    </row>
    <row r="50" spans="2:10">
      <c r="B50" s="3" t="s">
        <v>52</v>
      </c>
      <c r="C50" s="2">
        <f>INDEX('2008'!$B$7:$T$61,MATCH($B50,'2008'!$B$7:$B$61,0),MATCH("People",'2008'!$B$7:$T$7,0))</f>
        <v>-161.9568217725969</v>
      </c>
      <c r="D50" s="2">
        <f>INDEX('2009'!$B$7:$T$61,MATCH($B50,'2009'!$B$7:$B$61,0),MATCH("People",'2009'!$B$7:$T$7,0))</f>
        <v>-155.80007760849216</v>
      </c>
      <c r="E50" s="2">
        <f>INDEX('2010'!$B$7:$T$61,MATCH($B50,'2010'!$B$7:$B$61,0),MATCH("People",'2010'!$B$7:$T$7,0))</f>
        <v>-126.71935068906613</v>
      </c>
      <c r="F50" s="2">
        <f>INDEX('2011'!$B$7:$T$61,MATCH($B50,'2011'!$B$7:$B$61,0),MATCH("People",'2011'!$B$7:$T$7,0))</f>
        <v>-150.45975519785236</v>
      </c>
      <c r="G50" s="2">
        <f>INDEX('2012'!$B$7:$T$61,MATCH($B50,'2012'!$B$7:$B$61,0),MATCH("People",'2012'!$B$7:$T$7,0))</f>
        <v>-146.66123475634072</v>
      </c>
      <c r="H50" s="2">
        <f>INDEX('2013'!$B$7:$T$61,MATCH($B50,'2013'!$B$7:$B$61,0),MATCH("People",'2013'!$B$7:$T$7,0))</f>
        <v>-146.05955036927236</v>
      </c>
      <c r="I50" s="2">
        <f>INDEX('2014'!$B$7:$T$61,MATCH($B50,'2014'!$B$7:$B$61,0),MATCH("People",'2014'!$B$7:$T$7,0))</f>
        <v>-136.21268342377849</v>
      </c>
      <c r="J50" s="34">
        <f t="shared" si="3"/>
        <v>-146.26706768819989</v>
      </c>
    </row>
    <row r="51" spans="2:10">
      <c r="B51" s="3" t="s">
        <v>77</v>
      </c>
      <c r="C51" s="2">
        <f>INDEX('2008'!$B$7:$T$61,MATCH($B51,'2008'!$B$7:$B$61,0),MATCH("People",'2008'!$B$7:$T$7,0))</f>
        <v>-176.40406442688078</v>
      </c>
      <c r="D51" s="2">
        <f>INDEX('2009'!$B$7:$T$61,MATCH($B51,'2009'!$B$7:$B$61,0),MATCH("People",'2009'!$B$7:$T$7,0))</f>
        <v>-147.03418052706502</v>
      </c>
      <c r="E51" s="2">
        <f>INDEX('2010'!$B$7:$T$61,MATCH($B51,'2010'!$B$7:$B$61,0),MATCH("People",'2010'!$B$7:$T$7,0))</f>
        <v>-145.34084841726292</v>
      </c>
      <c r="F51" s="2">
        <f>INDEX('2011'!$B$7:$T$61,MATCH($B51,'2011'!$B$7:$B$61,0),MATCH("People",'2011'!$B$7:$T$7,0))</f>
        <v>-180.65317406200921</v>
      </c>
      <c r="G51" s="2">
        <f>INDEX('2012'!$B$7:$T$61,MATCH($B51,'2012'!$B$7:$B$61,0),MATCH("People",'2012'!$B$7:$T$7,0))</f>
        <v>-208.3722727253606</v>
      </c>
      <c r="H51" s="2">
        <f>INDEX('2013'!$B$7:$T$61,MATCH($B51,'2013'!$B$7:$B$61,0),MATCH("People",'2013'!$B$7:$T$7,0))</f>
        <v>-168.95488922542643</v>
      </c>
      <c r="I51" s="2">
        <f>INDEX('2014'!$B$7:$T$61,MATCH($B51,'2014'!$B$7:$B$61,0),MATCH("People",'2014'!$B$7:$T$7,0))</f>
        <v>-217.24087679062544</v>
      </c>
      <c r="J51" s="34">
        <f t="shared" si="3"/>
        <v>-177.71432945351862</v>
      </c>
    </row>
    <row r="52" spans="2:10">
      <c r="B52" s="3" t="s">
        <v>62</v>
      </c>
      <c r="C52" s="2">
        <f>INDEX('2008'!$B$7:$T$61,MATCH($B52,'2008'!$B$7:$B$61,0),MATCH("People",'2008'!$B$7:$T$7,0))</f>
        <v>-295.58407931861422</v>
      </c>
      <c r="D52" s="2">
        <f>INDEX('2009'!$B$7:$T$61,MATCH($B52,'2009'!$B$7:$B$61,0),MATCH("People",'2009'!$B$7:$T$7,0))</f>
        <v>-214.6620579325934</v>
      </c>
      <c r="E52" s="2">
        <f>INDEX('2010'!$B$7:$T$61,MATCH($B52,'2010'!$B$7:$B$61,0),MATCH("People",'2010'!$B$7:$T$7,0))</f>
        <v>-184.25469822552236</v>
      </c>
      <c r="F52" s="2">
        <f>INDEX('2011'!$B$7:$T$61,MATCH($B52,'2011'!$B$7:$B$61,0),MATCH("People",'2011'!$B$7:$T$7,0))</f>
        <v>-134.96097163751386</v>
      </c>
      <c r="G52" s="2">
        <f>INDEX('2012'!$B$7:$T$61,MATCH($B52,'2012'!$B$7:$B$61,0),MATCH("People",'2012'!$B$7:$T$7,0))</f>
        <v>-162.46142312971318</v>
      </c>
      <c r="H52" s="2">
        <f>INDEX('2013'!$B$7:$T$61,MATCH($B52,'2013'!$B$7:$B$61,0),MATCH("People",'2013'!$B$7:$T$7,0))</f>
        <v>-221.83291721622976</v>
      </c>
      <c r="I52" s="2">
        <f>INDEX('2014'!$B$7:$T$61,MATCH($B52,'2014'!$B$7:$B$61,0),MATCH("People",'2014'!$B$7:$T$7,0))</f>
        <v>-198.22421833586702</v>
      </c>
      <c r="J52" s="34">
        <f t="shared" si="3"/>
        <v>-201.71148082800769</v>
      </c>
    </row>
    <row r="53" spans="2:10">
      <c r="B53" s="3" t="s">
        <v>74</v>
      </c>
      <c r="C53" s="2">
        <f>INDEX('2008'!$B$7:$T$61,MATCH($B53,'2008'!$B$7:$B$61,0),MATCH("People",'2008'!$B$7:$T$7,0))</f>
        <v>-213.71210462555356</v>
      </c>
      <c r="D53" s="2">
        <f>INDEX('2009'!$B$7:$T$61,MATCH($B53,'2009'!$B$7:$B$61,0),MATCH("People",'2009'!$B$7:$T$7,0))</f>
        <v>-109.96598561643179</v>
      </c>
      <c r="E53" s="2">
        <f>INDEX('2010'!$B$7:$T$61,MATCH($B53,'2010'!$B$7:$B$61,0),MATCH("People",'2010'!$B$7:$T$7,0))</f>
        <v>-232.59238170258914</v>
      </c>
      <c r="F53" s="2">
        <f>INDEX('2011'!$B$7:$T$61,MATCH($B53,'2011'!$B$7:$B$61,0),MATCH("People",'2011'!$B$7:$T$7,0))</f>
        <v>-263.85667756182465</v>
      </c>
      <c r="G53" s="2">
        <f>INDEX('2012'!$B$7:$T$61,MATCH($B53,'2012'!$B$7:$B$61,0),MATCH("People",'2012'!$B$7:$T$7,0))</f>
        <v>-209.67198349054789</v>
      </c>
      <c r="H53" s="2">
        <f>INDEX('2013'!$B$7:$T$61,MATCH($B53,'2013'!$B$7:$B$61,0),MATCH("People",'2013'!$B$7:$T$7,0))</f>
        <v>-261.82670367344832</v>
      </c>
      <c r="I53" s="2">
        <f>INDEX('2014'!$B$7:$T$61,MATCH($B53,'2014'!$B$7:$B$61,0),MATCH("People",'2014'!$B$7:$T$7,0))</f>
        <v>-291.90198862306391</v>
      </c>
      <c r="J53" s="34">
        <f t="shared" si="3"/>
        <v>-226.21826075620848</v>
      </c>
    </row>
    <row r="54" spans="2:10">
      <c r="B54" t="s">
        <v>89</v>
      </c>
      <c r="C54" s="2">
        <f>INDEX('2008'!$B$7:$T$61,MATCH($B54,'2008'!$B$7:$B$61,0),MATCH("People",'2008'!$B$7:$T$7,0))</f>
        <v>-357.06435209392106</v>
      </c>
      <c r="D54" s="2">
        <f>INDEX('2009'!$B$7:$T$61,MATCH($B54,'2009'!$B$7:$B$61,0),MATCH("People",'2009'!$B$7:$T$7,0))</f>
        <v>-399.75128932580412</v>
      </c>
      <c r="E54" s="2">
        <f>INDEX('2010'!$B$7:$T$61,MATCH($B54,'2010'!$B$7:$B$61,0),MATCH("People",'2010'!$B$7:$T$7,0))</f>
        <v>-305.79833329204968</v>
      </c>
      <c r="F54" s="2">
        <f>INDEX('2011'!$B$7:$T$61,MATCH($B54,'2011'!$B$7:$B$61,0),MATCH("People",'2011'!$B$7:$T$7,0))</f>
        <v>-401.78652755273538</v>
      </c>
      <c r="G54" s="2">
        <f>INDEX('2012'!$B$7:$T$61,MATCH($B54,'2012'!$B$7:$B$61,0),MATCH("People",'2012'!$B$7:$T$7,0))</f>
        <v>-324.8224305854315</v>
      </c>
      <c r="H54" s="2">
        <f>INDEX('2013'!$B$7:$T$61,MATCH($B54,'2013'!$B$7:$B$61,0),MATCH("People",'2013'!$B$7:$T$7,0))</f>
        <v>-386.07159029030652</v>
      </c>
      <c r="I54" s="2">
        <f>INDEX('2014'!$B$7:$T$61,MATCH($B54,'2014'!$B$7:$B$61,0),MATCH("People",'2014'!$B$7:$T$7,0))</f>
        <v>-298.10080521430837</v>
      </c>
      <c r="J54" s="34">
        <f t="shared" si="3"/>
        <v>-353.34218976493668</v>
      </c>
    </row>
    <row r="55" spans="2:10">
      <c r="B55" s="3" t="s">
        <v>60</v>
      </c>
      <c r="C55" s="2">
        <f>INDEX('2008'!$B$7:$T$61,MATCH($B55,'2008'!$B$7:$B$61,0),MATCH("People",'2008'!$B$7:$T$7,0))</f>
        <v>-362.64271496526919</v>
      </c>
      <c r="D55" s="2">
        <f>INDEX('2009'!$B$7:$T$61,MATCH($B55,'2009'!$B$7:$B$61,0),MATCH("People",'2009'!$B$7:$T$7,0))</f>
        <v>-338.67594616076826</v>
      </c>
      <c r="E55" s="2">
        <f>INDEX('2010'!$B$7:$T$61,MATCH($B55,'2010'!$B$7:$B$61,0),MATCH("People",'2010'!$B$7:$T$7,0))</f>
        <v>-298.75438710996497</v>
      </c>
      <c r="F55" s="2">
        <f>INDEX('2011'!$B$7:$T$61,MATCH($B55,'2011'!$B$7:$B$61,0),MATCH("People",'2011'!$B$7:$T$7,0))</f>
        <v>-419.02464450004533</v>
      </c>
      <c r="G55" s="2">
        <f>INDEX('2012'!$B$7:$T$61,MATCH($B55,'2012'!$B$7:$B$61,0),MATCH("People",'2012'!$B$7:$T$7,0))</f>
        <v>-335.44814765132804</v>
      </c>
      <c r="H55" s="2">
        <f>INDEX('2013'!$B$7:$T$61,MATCH($B55,'2013'!$B$7:$B$61,0),MATCH("People",'2013'!$B$7:$T$7,0))</f>
        <v>-398.37459997503407</v>
      </c>
      <c r="I55" s="2">
        <f>INDEX('2014'!$B$7:$T$61,MATCH($B55,'2014'!$B$7:$B$61,0),MATCH("People",'2014'!$B$7:$T$7,0))</f>
        <v>-342.14866563550777</v>
      </c>
      <c r="J55" s="34">
        <f t="shared" si="3"/>
        <v>-356.43844371398825</v>
      </c>
    </row>
    <row r="56" spans="2:10">
      <c r="B56" s="3" t="s">
        <v>37</v>
      </c>
      <c r="C56" s="2">
        <f>INDEX('2008'!$B$7:$T$61,MATCH($B56,'2008'!$B$7:$B$61,0),MATCH("People",'2008'!$B$7:$T$7,0))</f>
        <v>-571.63916597831007</v>
      </c>
      <c r="D56" s="2">
        <f>INDEX('2009'!$B$7:$T$61,MATCH($B56,'2009'!$B$7:$B$61,0),MATCH("People",'2009'!$B$7:$T$7,0))</f>
        <v>-600.46424586455157</v>
      </c>
      <c r="E56" s="2">
        <f>INDEX('2010'!$B$7:$T$61,MATCH($B56,'2010'!$B$7:$B$61,0),MATCH("People",'2010'!$B$7:$T$7,0))</f>
        <v>-580.74963376626783</v>
      </c>
      <c r="F56" s="2">
        <f>INDEX('2011'!$B$7:$T$61,MATCH($B56,'2011'!$B$7:$B$61,0),MATCH("People",'2011'!$B$7:$T$7,0))</f>
        <v>-863.81931497151095</v>
      </c>
      <c r="G56" s="2">
        <f>INDEX('2012'!$B$7:$T$61,MATCH($B56,'2012'!$B$7:$B$61,0),MATCH("People",'2012'!$B$7:$T$7,0))</f>
        <v>-774.80393911824478</v>
      </c>
      <c r="H56" s="2">
        <f>INDEX('2013'!$B$7:$T$61,MATCH($B56,'2013'!$B$7:$B$61,0),MATCH("People",'2013'!$B$7:$T$7,0))</f>
        <v>-871.79222299727769</v>
      </c>
      <c r="I56" s="2">
        <f>INDEX('2014'!$B$7:$T$61,MATCH($B56,'2014'!$B$7:$B$61,0),MATCH("People",'2014'!$B$7:$T$7,0))</f>
        <v>-754.66391829461679</v>
      </c>
      <c r="J56" s="34">
        <f t="shared" si="3"/>
        <v>-716.84749157011117</v>
      </c>
    </row>
  </sheetData>
  <sortState ref="B4:J56">
    <sortCondition descending="1" ref="J4:J5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D8" sqref="D8"/>
    </sheetView>
  </sheetViews>
  <sheetFormatPr baseColWidth="10" defaultRowHeight="13" x14ac:dyDescent="0"/>
  <cols>
    <col min="1" max="1" width="10.7109375" style="1"/>
    <col min="2" max="2" width="10.7109375" style="37"/>
    <col min="3" max="16384" width="10.7109375" style="1"/>
  </cols>
  <sheetData>
    <row r="2" spans="2:4">
      <c r="B2" s="38" t="s">
        <v>115</v>
      </c>
      <c r="C2" s="32" t="s">
        <v>84</v>
      </c>
      <c r="D2" s="32" t="s">
        <v>85</v>
      </c>
    </row>
    <row r="3" spans="2:4">
      <c r="B3" s="39">
        <v>2008</v>
      </c>
      <c r="C3" s="35">
        <f>'2008'!R2</f>
        <v>213.48919239000537</v>
      </c>
      <c r="D3" s="36">
        <f>'2008'!T64</f>
        <v>0.16107371325438075</v>
      </c>
    </row>
    <row r="4" spans="2:4">
      <c r="B4" s="39">
        <v>2009</v>
      </c>
      <c r="C4" s="35">
        <f>'2009'!R2</f>
        <v>213.69770797369549</v>
      </c>
      <c r="D4" s="36">
        <f>'2009'!T64</f>
        <v>0.15439404568860643</v>
      </c>
    </row>
    <row r="5" spans="2:4">
      <c r="B5" s="39">
        <v>2010</v>
      </c>
      <c r="C5" s="35">
        <f>'2010'!R2</f>
        <v>215.69048576151994</v>
      </c>
      <c r="D5" s="36">
        <f>'2010'!T64</f>
        <v>0.14075513309774074</v>
      </c>
    </row>
    <row r="6" spans="2:4">
      <c r="B6" s="39">
        <v>2011</v>
      </c>
      <c r="C6" s="35">
        <f>'2011'!R2</f>
        <v>213.25564664262902</v>
      </c>
      <c r="D6" s="36">
        <f>'2010'!T64</f>
        <v>0.14075513309774074</v>
      </c>
    </row>
    <row r="7" spans="2:4">
      <c r="B7" s="39">
        <v>2012</v>
      </c>
      <c r="C7" s="35">
        <f>'2012'!R2</f>
        <v>216.19597861045676</v>
      </c>
      <c r="D7" s="36">
        <f>'2011'!T64</f>
        <v>0.17494043608207185</v>
      </c>
    </row>
    <row r="8" spans="2:4">
      <c r="B8" s="39">
        <v>2013</v>
      </c>
      <c r="C8" s="35">
        <f>'2013'!R2</f>
        <v>214.63262220990291</v>
      </c>
      <c r="D8" s="36">
        <f>'2013'!T62</f>
        <v>0.17963024770864994</v>
      </c>
    </row>
    <row r="9" spans="2:4">
      <c r="B9" s="39">
        <v>2014</v>
      </c>
      <c r="C9" s="35">
        <f>'2014'!R2</f>
        <v>215.42134877911764</v>
      </c>
      <c r="D9" s="36">
        <f>'2014'!T62</f>
        <v>0.16178577529484253</v>
      </c>
    </row>
    <row r="10" spans="2:4">
      <c r="C10" s="35"/>
      <c r="D10" s="36"/>
    </row>
    <row r="11" spans="2:4">
      <c r="B11" s="37" t="s">
        <v>114</v>
      </c>
      <c r="C11" s="2">
        <f>AVERAGE(C3:C9)</f>
        <v>214.62614033818954</v>
      </c>
      <c r="D11" s="36">
        <f>AVERAGE(D3:D9)</f>
        <v>0.15904778346057616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2014</vt:lpstr>
      <vt:lpstr>2013</vt:lpstr>
      <vt:lpstr>2012</vt:lpstr>
      <vt:lpstr>2011</vt:lpstr>
      <vt:lpstr>2010</vt:lpstr>
      <vt:lpstr>2009</vt:lpstr>
      <vt:lpstr>2008</vt:lpstr>
      <vt:lpstr>Av. Ben_Vic</vt:lpstr>
      <vt:lpstr>Av. Pct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Conyers</dc:creator>
  <cp:lastModifiedBy>Greg Conyers</cp:lastModifiedBy>
  <dcterms:created xsi:type="dcterms:W3CDTF">2013-07-31T14:59:32Z</dcterms:created>
  <dcterms:modified xsi:type="dcterms:W3CDTF">2016-01-23T19:30:44Z</dcterms:modified>
</cp:coreProperties>
</file>